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20730" windowHeight="9105" tabRatio="591" activeTab="1"/>
  </bookViews>
  <sheets>
    <sheet name="Лист1" sheetId="1" r:id="rId1"/>
    <sheet name="Лист2" sheetId="2" r:id="rId2"/>
  </sheets>
  <definedNames>
    <definedName name="_xlfn.STDEV.S" hidden="1">#NAME?</definedName>
    <definedName name="_xlnm.Print_Titles" localSheetId="0">'Лист1'!$2:$3</definedName>
  </definedNames>
  <calcPr fullCalcOnLoad="1" refMode="R1C1"/>
</workbook>
</file>

<file path=xl/sharedStrings.xml><?xml version="1.0" encoding="utf-8"?>
<sst xmlns="http://schemas.openxmlformats.org/spreadsheetml/2006/main" count="128" uniqueCount="82">
  <si>
    <t>№ п/п</t>
  </si>
  <si>
    <t>Средняя</t>
  </si>
  <si>
    <t>Согласовано:</t>
  </si>
  <si>
    <t>Составил:</t>
  </si>
  <si>
    <t>Срок действия цен</t>
  </si>
  <si>
    <t>Коэффициент вариации</t>
  </si>
  <si>
    <t>ИТОГО НМЦ, руб.  с НДС:</t>
  </si>
  <si>
    <t>Кол-во услуг (месяц)</t>
  </si>
  <si>
    <t>Источник № 1</t>
  </si>
  <si>
    <t>Источник № 2</t>
  </si>
  <si>
    <t>Источник № 3</t>
  </si>
  <si>
    <t>Реквизиты источника ценовой информации</t>
  </si>
  <si>
    <t xml:space="preserve">НМЦ, руб. с НДС </t>
  </si>
  <si>
    <t>Московский еженедельник по трудоустройству для соискателей. Информация о состоянии рынка, советы по трудоустройству и карьерному росту, а также консультации экспертов.</t>
  </si>
  <si>
    <t>Модульное объявление Внутренняя рубрика 1/16 (43х61 или 88х30)</t>
  </si>
  <si>
    <t>Модульное объявление Внутренняя рубрика 1/6 (88х82)</t>
  </si>
  <si>
    <t>Модульное объявление Внутренняя рубрика 1/4 (88х124 или 178х61)</t>
  </si>
  <si>
    <t>Единица тарифа</t>
  </si>
  <si>
    <t>Услуга</t>
  </si>
  <si>
    <t>Профильное издание по трудоустройству. В издании широко представлены предложения работодателей Москвы и Московской области, статьи и редакционные материалы, помогающие соискателю сориентироваться на рынке труда</t>
  </si>
  <si>
    <t>Модульное объявление Внутренняя рубрика 12.1/12.2 (62х129 или 128х63)</t>
  </si>
  <si>
    <t xml:space="preserve">Модульное объявление Внутренняя рубрика 16 
(128х85)
</t>
  </si>
  <si>
    <t xml:space="preserve">Модульное объявление Внутренняя рубрика 28.2
 (128х151)
</t>
  </si>
  <si>
    <t xml:space="preserve">Газета по трудоустройству в г. Москве. Отличительной особенностью является равномерное распределение тиража с понедельника по четверг. </t>
  </si>
  <si>
    <t>Модульное объявление Внутренняя рубрика 6 (127х94)</t>
  </si>
  <si>
    <t>Издание по трудоустройству для жителей Южного административного округа г. Москвы</t>
  </si>
  <si>
    <t>Издание по трудоустройству для жителей Восточного, Северо-Восточного, Юго-Восточного административного округа г. Москвы.</t>
  </si>
  <si>
    <t>Издание по трудоустройству для жителей Северного, Северо-Западного, Северо-Восточного административного округа г. Москвы.</t>
  </si>
  <si>
    <t>Размещение баннеров на сайте объявлений о рабочих вакансиях/сайт по поиску работы-Avito.ru</t>
  </si>
  <si>
    <t>Пакет «Баннер 240х400 в карточке desktop и Баннер 320х250 мобильный»
(258 тыс. и 258 тыс.  показов)</t>
  </si>
  <si>
    <t>Размещение объявлений о вакансиях на сайте Avito.ru</t>
  </si>
  <si>
    <t xml:space="preserve">1. "Оказание услуги Профессиональные инструменты по тарифу “Максимальный” на сайте Avito.ru.
2. "Оказание услуги Размещение 60 объявлений на 30 дней месяц по тарифу «Максимальный» на сайте Avito.ru 
3. Предоставление сервиса продвижение объявлений на сайте Avito.ru. </t>
  </si>
  <si>
    <t>Изготовление самоклеящихся листовок</t>
  </si>
  <si>
    <t>на момент предоставления информации</t>
  </si>
  <si>
    <t xml:space="preserve">Главный специалист Группы подбора и оценки персонала        </t>
  </si>
  <si>
    <t>Заместитель директора по кадровым и социальным вопросам                                                                                                                                  Алексеева Е.М..</t>
  </si>
  <si>
    <t xml:space="preserve">       Сидорец Т.В.</t>
  </si>
  <si>
    <t>Источник № 1 -  вх. № МР77-01/1139 от 21.01.2020</t>
  </si>
  <si>
    <t>Источник № 2 - вх. № МР77-01/1137 от 21.01.2020</t>
  </si>
  <si>
    <t>Источник № 3 - вх. №МР77-01/1140 от 21.01.2020</t>
  </si>
  <si>
    <t>Наименование услуг</t>
  </si>
  <si>
    <t xml:space="preserve">Технические характеристики </t>
  </si>
  <si>
    <t>Расчет начальной (максимальной) цены договора на оказание услуг по размещению объявлений о вакансиях в средствах массовой информации для нужд УФПС г. Москвы.</t>
  </si>
  <si>
    <t>Цена единицы продукции</t>
  </si>
  <si>
    <t>Начальная (максимальная) цена  Договора на оказание услуг по размещению объявлений о вакансиях в средствах массовой информации для нужд УФПС г. Москвы,  составляет  3 987 262,38 Три миллиона девятьсот восемьдесят семь тысяч двести шесдесят два рубля тридцать восемь копеек)., включая НДС 20%.</t>
  </si>
  <si>
    <t>Наша цена с учетом кол-ва услуг</t>
  </si>
  <si>
    <t>Наша цена за единицу</t>
  </si>
  <si>
    <t>Тариф «Неделя», внутренняя рубрика, формат 12.1/12.2 (62*129 или 128*63),16 недель</t>
  </si>
  <si>
    <t>Тариф «Неделя», внутренняя рубрика, формат 28.2 (128*151), 30 недель</t>
  </si>
  <si>
    <t>Тариф «Неделя», внутренняя рубрика, формат 16 (128*85), 30 недель</t>
  </si>
  <si>
    <t>Формат: 
41,3х61,5 мм
Спец. рубрика
Бумага газетная. Печать офсетная. Цветность: полноцвет</t>
  </si>
  <si>
    <t>Формат 290х360 мм), от 8 полос. Бумага газетная. Печать офсетная. Цветность: полноцвет</t>
  </si>
  <si>
    <t>Формат 290х360 мм, от 8 полос. Бумага газетная. Печать офсетная. Цветность: полноцвет</t>
  </si>
  <si>
    <t>Пакет «Баннер 240х400 в карточке desktop и Баннер 320х250 мобильный»</t>
  </si>
  <si>
    <t xml:space="preserve">Набор услуг "Максимальный"
</t>
  </si>
  <si>
    <t xml:space="preserve">Самоклейка с матовой ламинацией
Печать 720 ДПИ формат 
</t>
  </si>
  <si>
    <t>Сумма</t>
  </si>
  <si>
    <t>Название СМИ</t>
  </si>
  <si>
    <t>Позиции</t>
  </si>
  <si>
    <t>Общее кол-во до 31.12.2021</t>
  </si>
  <si>
    <t>Кол-во</t>
  </si>
  <si>
    <t>Цена</t>
  </si>
  <si>
    <t>Июнь</t>
  </si>
  <si>
    <t>Август</t>
  </si>
  <si>
    <t>Сентябрь</t>
  </si>
  <si>
    <t>Октябрь</t>
  </si>
  <si>
    <t>Ноябрь</t>
  </si>
  <si>
    <t>Декабрь</t>
  </si>
  <si>
    <t>Итого</t>
  </si>
  <si>
    <t>Июль</t>
  </si>
  <si>
    <t>Май</t>
  </si>
  <si>
    <t>Работа для Вас (Москва и Подпосковье)</t>
  </si>
  <si>
    <t>Работай рядом с домом-Восток (Москва)</t>
  </si>
  <si>
    <t>Metro (Москва)</t>
  </si>
  <si>
    <t>Avito.ru</t>
  </si>
  <si>
    <t>Итого выходов</t>
  </si>
  <si>
    <t>Цена контракта</t>
  </si>
  <si>
    <t>Медиаплан</t>
  </si>
  <si>
    <t xml:space="preserve">ИТОГО, в руб. </t>
  </si>
  <si>
    <t>Цена за единицу</t>
  </si>
  <si>
    <t>Работай рядом с домом-Север (Москва)</t>
  </si>
  <si>
    <t>Работай рядом с домом-Юг (Москва)</t>
  </si>
</sst>
</file>

<file path=xl/styles.xml><?xml version="1.0" encoding="utf-8"?>
<styleSheet xmlns="http://schemas.openxmlformats.org/spreadsheetml/2006/main">
  <numFmts count="1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р_._-;\-* #,##0.00_р_._-;_-* &quot;-&quot;??_р_._-;_-@_-"/>
    <numFmt numFmtId="173" formatCode="#,##0.00_р_."/>
  </numFmts>
  <fonts count="76">
    <font>
      <sz val="11"/>
      <color theme="1"/>
      <name val="Calibri"/>
      <family val="2"/>
    </font>
    <font>
      <sz val="11"/>
      <color indexed="8"/>
      <name val="Calibri"/>
      <family val="2"/>
    </font>
    <font>
      <u val="single"/>
      <sz val="10"/>
      <color indexed="12"/>
      <name val="Arial Cyr"/>
      <family val="0"/>
    </font>
    <font>
      <sz val="10"/>
      <name val="Arial Cyr"/>
      <family val="0"/>
    </font>
    <font>
      <sz val="10"/>
      <name val="Arial"/>
      <family val="2"/>
    </font>
    <font>
      <sz val="12"/>
      <color indexed="63"/>
      <name val="Arial"/>
      <family val="2"/>
    </font>
    <font>
      <sz val="11"/>
      <name val="Times New Roman"/>
      <family val="1"/>
    </font>
    <font>
      <sz val="12"/>
      <name val="Times New Roman"/>
      <family val="1"/>
    </font>
    <font>
      <u val="single"/>
      <sz val="12"/>
      <name val="Times New Roman"/>
      <family val="1"/>
    </font>
    <font>
      <sz val="7"/>
      <name val="Cambria"/>
      <family val="1"/>
    </font>
    <font>
      <sz val="11"/>
      <color indexed="9"/>
      <name val="Calibri"/>
      <family val="2"/>
    </font>
    <font>
      <sz val="7"/>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indexed="10"/>
      <name val="Times New Roman"/>
      <family val="1"/>
    </font>
    <font>
      <sz val="12"/>
      <color indexed="8"/>
      <name val="Times New Roman"/>
      <family val="1"/>
    </font>
    <font>
      <sz val="12"/>
      <color indexed="10"/>
      <name val="Times New Roman"/>
      <family val="1"/>
    </font>
    <font>
      <b/>
      <sz val="12"/>
      <color indexed="8"/>
      <name val="Times New Roman"/>
      <family val="1"/>
    </font>
    <font>
      <sz val="11"/>
      <name val="Calibri"/>
      <family val="2"/>
    </font>
    <font>
      <b/>
      <sz val="14"/>
      <color indexed="8"/>
      <name val="Times New Roman"/>
      <family val="1"/>
    </font>
    <font>
      <b/>
      <sz val="11"/>
      <color indexed="10"/>
      <name val="Calibri"/>
      <family val="2"/>
    </font>
    <font>
      <sz val="9"/>
      <color indexed="8"/>
      <name val="Calibri"/>
      <family val="2"/>
    </font>
    <font>
      <sz val="10"/>
      <color indexed="8"/>
      <name val="Cambria"/>
      <family val="1"/>
    </font>
    <font>
      <b/>
      <sz val="12"/>
      <color indexed="8"/>
      <name val="Calibri"/>
      <family val="2"/>
    </font>
    <font>
      <b/>
      <sz val="9"/>
      <color indexed="8"/>
      <name val="Calibri"/>
      <family val="2"/>
    </font>
    <font>
      <sz val="8"/>
      <color indexed="8"/>
      <name val="Calibri"/>
      <family val="2"/>
    </font>
    <font>
      <b/>
      <sz val="8"/>
      <color indexed="8"/>
      <name val="Calibri"/>
      <family val="2"/>
    </font>
    <font>
      <sz val="11"/>
      <color theme="0"/>
      <name val="Calibri"/>
      <family val="2"/>
    </font>
    <font>
      <sz val="7"/>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FF0000"/>
      <name val="Times New Roman"/>
      <family val="1"/>
    </font>
    <font>
      <sz val="12"/>
      <color theme="1"/>
      <name val="Times New Roman"/>
      <family val="1"/>
    </font>
    <font>
      <sz val="12"/>
      <color rgb="FFFF0000"/>
      <name val="Times New Roman"/>
      <family val="1"/>
    </font>
    <font>
      <b/>
      <sz val="12"/>
      <color theme="1"/>
      <name val="Times New Roman"/>
      <family val="1"/>
    </font>
    <font>
      <sz val="11"/>
      <color rgb="FF000000"/>
      <name val="Times New Roman"/>
      <family val="1"/>
    </font>
    <font>
      <b/>
      <sz val="14"/>
      <color theme="1"/>
      <name val="Times New Roman"/>
      <family val="1"/>
    </font>
    <font>
      <b/>
      <sz val="11"/>
      <color rgb="FFFF0000"/>
      <name val="Calibri"/>
      <family val="2"/>
    </font>
    <font>
      <sz val="10"/>
      <color rgb="FF000000"/>
      <name val="Cambria"/>
      <family val="1"/>
    </font>
    <font>
      <b/>
      <sz val="12"/>
      <color theme="1"/>
      <name val="Calibri"/>
      <family val="2"/>
    </font>
    <font>
      <b/>
      <sz val="9"/>
      <color theme="1"/>
      <name val="Calibri"/>
      <family val="2"/>
    </font>
    <font>
      <sz val="8"/>
      <color theme="1"/>
      <name val="Calibri"/>
      <family val="2"/>
    </font>
    <font>
      <sz val="9"/>
      <color theme="1"/>
      <name val="Calibri"/>
      <family val="2"/>
    </font>
    <font>
      <b/>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thin"/>
      <top>
        <color indexed="63"/>
      </top>
      <bottom style="thin"/>
    </border>
    <border>
      <left style="thin"/>
      <right/>
      <top style="thin"/>
      <bottom style="thin"/>
    </border>
    <border>
      <left style="thin"/>
      <right style="thin"/>
      <top style="thin"/>
      <bottom/>
    </border>
    <border>
      <left style="thin"/>
      <right>
        <color indexed="63"/>
      </right>
      <top style="thin"/>
      <bottom/>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color indexed="63"/>
      </left>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style="medium"/>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lignment horizontal="right" vertical="top"/>
      <protection/>
    </xf>
    <xf numFmtId="0" fontId="44" fillId="20" borderId="0">
      <alignment horizontal="right" vertical="top"/>
      <protection/>
    </xf>
    <xf numFmtId="0" fontId="44" fillId="20" borderId="0">
      <alignment horizontal="left" vertical="top"/>
      <protection/>
    </xf>
    <xf numFmtId="0" fontId="44" fillId="20" borderId="0">
      <alignment horizontal="left" vertical="top"/>
      <protection/>
    </xf>
    <xf numFmtId="0" fontId="44" fillId="20" borderId="0">
      <alignment horizontal="center" vertical="top"/>
      <protection/>
    </xf>
    <xf numFmtId="0" fontId="44" fillId="20" borderId="0">
      <alignment horizontal="center" vertical="top"/>
      <protection/>
    </xf>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0" fontId="47" fillId="28" borderId="1" applyNumberFormat="0" applyAlignment="0" applyProtection="0"/>
    <xf numFmtId="0" fontId="48" fillId="0" borderId="0" applyNumberFormat="0" applyFill="0" applyBorder="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9" borderId="7" applyNumberFormat="0" applyAlignment="0" applyProtection="0"/>
    <xf numFmtId="0" fontId="54" fillId="0" borderId="0" applyNumberFormat="0" applyFill="0" applyBorder="0" applyAlignment="0" applyProtection="0"/>
    <xf numFmtId="0" fontId="55" fillId="30" borderId="0" applyNumberFormat="0" applyBorder="0" applyAlignment="0" applyProtection="0"/>
    <xf numFmtId="0" fontId="0" fillId="0" borderId="0">
      <alignment/>
      <protection/>
    </xf>
    <xf numFmtId="0" fontId="3" fillId="0" borderId="0">
      <alignment/>
      <protection/>
    </xf>
    <xf numFmtId="0" fontId="4"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5" fillId="0" borderId="0">
      <alignment horizontal="left" vertical="top" wrapText="1"/>
      <protection/>
    </xf>
    <xf numFmtId="0" fontId="56" fillId="0" borderId="0" applyNumberFormat="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3" fillId="0" borderId="0" applyFont="0" applyFill="0" applyBorder="0" applyAlignment="0" applyProtection="0"/>
    <xf numFmtId="0" fontId="61" fillId="33" borderId="0" applyNumberFormat="0" applyBorder="0" applyAlignment="0" applyProtection="0"/>
  </cellStyleXfs>
  <cellXfs count="135">
    <xf numFmtId="0" fontId="0" fillId="0" borderId="0" xfId="0" applyFont="1" applyAlignment="1">
      <alignment/>
    </xf>
    <xf numFmtId="0" fontId="62" fillId="0" borderId="0" xfId="0" applyFont="1" applyFill="1" applyAlignment="1">
      <alignment/>
    </xf>
    <xf numFmtId="173" fontId="62" fillId="0" borderId="0" xfId="0" applyNumberFormat="1" applyFont="1" applyFill="1" applyAlignment="1">
      <alignment/>
    </xf>
    <xf numFmtId="0" fontId="62" fillId="0" borderId="0" xfId="0" applyFont="1" applyFill="1" applyAlignment="1">
      <alignment horizontal="center"/>
    </xf>
    <xf numFmtId="0" fontId="62" fillId="0" borderId="0" xfId="0" applyFont="1" applyFill="1" applyAlignment="1">
      <alignment vertical="center"/>
    </xf>
    <xf numFmtId="2" fontId="62" fillId="0" borderId="0" xfId="0" applyNumberFormat="1" applyFont="1" applyFill="1" applyAlignment="1">
      <alignment/>
    </xf>
    <xf numFmtId="0" fontId="63"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vertical="center"/>
    </xf>
    <xf numFmtId="2" fontId="7" fillId="0" borderId="0" xfId="0" applyNumberFormat="1" applyFont="1" applyFill="1" applyAlignment="1">
      <alignment/>
    </xf>
    <xf numFmtId="0" fontId="7" fillId="0" borderId="0" xfId="0" applyFont="1" applyFill="1" applyBorder="1" applyAlignment="1">
      <alignment/>
    </xf>
    <xf numFmtId="0" fontId="8" fillId="0" borderId="0" xfId="0" applyFont="1" applyFill="1" applyAlignment="1">
      <alignment horizontal="left"/>
    </xf>
    <xf numFmtId="0" fontId="8" fillId="0" borderId="0" xfId="0" applyFont="1" applyFill="1" applyAlignment="1">
      <alignment horizontal="center"/>
    </xf>
    <xf numFmtId="0" fontId="8" fillId="0" borderId="0" xfId="0" applyFont="1" applyFill="1" applyAlignment="1">
      <alignment vertical="center"/>
    </xf>
    <xf numFmtId="2" fontId="8" fillId="0" borderId="0" xfId="0" applyNumberFormat="1" applyFont="1" applyFill="1" applyAlignment="1">
      <alignment/>
    </xf>
    <xf numFmtId="0" fontId="7" fillId="0" borderId="0" xfId="0" applyFont="1" applyFill="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horizontal="center" vertical="center"/>
    </xf>
    <xf numFmtId="0" fontId="64" fillId="0" borderId="0" xfId="0" applyFont="1" applyFill="1" applyAlignment="1">
      <alignment/>
    </xf>
    <xf numFmtId="0" fontId="65" fillId="0" borderId="0" xfId="0" applyFont="1" applyFill="1" applyAlignment="1">
      <alignment/>
    </xf>
    <xf numFmtId="173" fontId="65" fillId="0" borderId="0" xfId="0" applyNumberFormat="1" applyFont="1" applyFill="1" applyAlignment="1">
      <alignment horizontal="center"/>
    </xf>
    <xf numFmtId="0" fontId="65" fillId="0" borderId="0" xfId="0" applyFont="1" applyFill="1" applyAlignment="1">
      <alignment vertical="center"/>
    </xf>
    <xf numFmtId="2" fontId="65" fillId="0" borderId="0" xfId="0" applyNumberFormat="1" applyFont="1" applyFill="1" applyAlignment="1">
      <alignment/>
    </xf>
    <xf numFmtId="0" fontId="64" fillId="0" borderId="10" xfId="0" applyFont="1" applyFill="1" applyBorder="1" applyAlignment="1">
      <alignment/>
    </xf>
    <xf numFmtId="0" fontId="65" fillId="0" borderId="10" xfId="0" applyFont="1" applyFill="1" applyBorder="1" applyAlignment="1">
      <alignment/>
    </xf>
    <xf numFmtId="173" fontId="65" fillId="0" borderId="10" xfId="0" applyNumberFormat="1" applyFont="1" applyFill="1" applyBorder="1" applyAlignment="1">
      <alignment/>
    </xf>
    <xf numFmtId="0" fontId="65" fillId="0" borderId="10" xfId="0" applyFont="1" applyFill="1" applyBorder="1" applyAlignment="1">
      <alignment horizontal="center"/>
    </xf>
    <xf numFmtId="2" fontId="64" fillId="0" borderId="10" xfId="0" applyNumberFormat="1" applyFont="1" applyFill="1" applyBorder="1" applyAlignment="1">
      <alignment/>
    </xf>
    <xf numFmtId="173" fontId="65" fillId="0" borderId="0" xfId="0" applyNumberFormat="1" applyFont="1" applyFill="1" applyAlignment="1">
      <alignment/>
    </xf>
    <xf numFmtId="0" fontId="65" fillId="0" borderId="0" xfId="0" applyFont="1" applyFill="1" applyAlignment="1">
      <alignment horizontal="center"/>
    </xf>
    <xf numFmtId="173" fontId="64" fillId="0" borderId="0" xfId="0" applyNumberFormat="1" applyFont="1" applyFill="1" applyAlignment="1">
      <alignment/>
    </xf>
    <xf numFmtId="0" fontId="64" fillId="0" borderId="0" xfId="0" applyFont="1" applyFill="1" applyAlignment="1">
      <alignment horizontal="center"/>
    </xf>
    <xf numFmtId="0" fontId="64" fillId="0" borderId="0" xfId="0" applyFont="1" applyFill="1" applyAlignment="1">
      <alignment vertical="center"/>
    </xf>
    <xf numFmtId="2" fontId="64" fillId="0" borderId="0" xfId="0" applyNumberFormat="1" applyFont="1" applyFill="1" applyAlignment="1">
      <alignment/>
    </xf>
    <xf numFmtId="2" fontId="64" fillId="0" borderId="11" xfId="0" applyNumberFormat="1" applyFont="1" applyFill="1" applyBorder="1" applyAlignment="1">
      <alignment horizontal="center" vertical="center" wrapText="1"/>
    </xf>
    <xf numFmtId="49" fontId="64" fillId="0" borderId="11" xfId="0" applyNumberFormat="1" applyFont="1" applyFill="1" applyBorder="1" applyAlignment="1">
      <alignment horizontal="center" vertical="center" wrapText="1"/>
    </xf>
    <xf numFmtId="4" fontId="64" fillId="0" borderId="11" xfId="0" applyNumberFormat="1" applyFont="1" applyFill="1" applyBorder="1" applyAlignment="1">
      <alignment vertical="center" wrapText="1"/>
    </xf>
    <xf numFmtId="14" fontId="66" fillId="0" borderId="0" xfId="0" applyNumberFormat="1" applyFont="1" applyFill="1" applyBorder="1" applyAlignment="1">
      <alignment vertical="center" wrapText="1"/>
    </xf>
    <xf numFmtId="0" fontId="66" fillId="0" borderId="0" xfId="0" applyFont="1" applyFill="1" applyBorder="1" applyAlignment="1">
      <alignment vertical="center" wrapText="1"/>
    </xf>
    <xf numFmtId="2" fontId="64" fillId="0" borderId="11" xfId="0" applyNumberFormat="1" applyFont="1" applyFill="1" applyBorder="1" applyAlignment="1">
      <alignment vertical="center"/>
    </xf>
    <xf numFmtId="0" fontId="66" fillId="0" borderId="11" xfId="0" applyFont="1" applyFill="1" applyBorder="1" applyAlignment="1">
      <alignment horizontal="left" vertical="center"/>
    </xf>
    <xf numFmtId="2" fontId="66" fillId="0" borderId="11" xfId="0" applyNumberFormat="1" applyFont="1" applyFill="1" applyBorder="1" applyAlignment="1">
      <alignment horizontal="center" vertical="center" wrapText="1"/>
    </xf>
    <xf numFmtId="0" fontId="66" fillId="0" borderId="11" xfId="0" applyFont="1" applyFill="1" applyBorder="1" applyAlignment="1">
      <alignment vertical="center" wrapText="1"/>
    </xf>
    <xf numFmtId="2" fontId="67" fillId="0" borderId="11" xfId="0" applyNumberFormat="1" applyFont="1" applyBorder="1" applyAlignment="1">
      <alignment horizontal="center" vertical="center" wrapText="1"/>
    </xf>
    <xf numFmtId="0" fontId="66" fillId="0" borderId="0" xfId="0" applyFont="1" applyFill="1" applyBorder="1" applyAlignment="1">
      <alignment horizontal="left" vertical="center" wrapText="1"/>
    </xf>
    <xf numFmtId="0" fontId="64" fillId="0" borderId="11" xfId="60" applyFont="1" applyBorder="1" applyAlignment="1">
      <alignment horizontal="left" vertical="center" wrapText="1"/>
      <protection/>
    </xf>
    <xf numFmtId="0" fontId="7" fillId="0" borderId="11" xfId="60" applyFont="1" applyBorder="1" applyAlignment="1">
      <alignment horizontal="left" vertical="center" wrapText="1"/>
      <protection/>
    </xf>
    <xf numFmtId="0" fontId="62" fillId="0" borderId="11" xfId="0" applyFont="1" applyBorder="1" applyAlignment="1">
      <alignment horizontal="center" vertical="center"/>
    </xf>
    <xf numFmtId="0" fontId="62" fillId="0" borderId="11" xfId="0" applyFont="1" applyFill="1" applyBorder="1" applyAlignment="1">
      <alignment horizontal="center" vertical="center"/>
    </xf>
    <xf numFmtId="4" fontId="34" fillId="0" borderId="11" xfId="60" applyNumberFormat="1" applyFont="1" applyFill="1" applyBorder="1" applyAlignment="1">
      <alignment horizontal="center"/>
      <protection/>
    </xf>
    <xf numFmtId="14" fontId="9" fillId="0" borderId="11" xfId="60" applyNumberFormat="1" applyFont="1" applyBorder="1" applyAlignment="1">
      <alignment horizontal="center" vertical="center" wrapText="1"/>
      <protection/>
    </xf>
    <xf numFmtId="0" fontId="66" fillId="0" borderId="0" xfId="0" applyFont="1" applyFill="1" applyBorder="1" applyAlignment="1">
      <alignment horizontal="left" vertical="center" wrapText="1"/>
    </xf>
    <xf numFmtId="0" fontId="66"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6" fillId="0" borderId="11" xfId="0" applyFont="1" applyFill="1" applyBorder="1" applyAlignment="1">
      <alignment vertical="center"/>
    </xf>
    <xf numFmtId="0" fontId="64" fillId="0" borderId="11" xfId="0" applyFont="1" applyFill="1" applyBorder="1" applyAlignment="1">
      <alignment horizontal="center" vertical="center"/>
    </xf>
    <xf numFmtId="4" fontId="66" fillId="0" borderId="0" xfId="0" applyNumberFormat="1" applyFont="1" applyFill="1" applyBorder="1" applyAlignment="1">
      <alignment horizontal="center" vertical="center" wrapText="1"/>
    </xf>
    <xf numFmtId="0" fontId="64" fillId="0" borderId="0" xfId="0" applyFont="1" applyFill="1" applyBorder="1" applyAlignment="1">
      <alignment/>
    </xf>
    <xf numFmtId="173" fontId="66" fillId="0" borderId="11" xfId="0" applyNumberFormat="1" applyFont="1" applyFill="1" applyBorder="1" applyAlignment="1">
      <alignment horizontal="center" vertical="center" wrapText="1"/>
    </xf>
    <xf numFmtId="0" fontId="64" fillId="0" borderId="11" xfId="0" applyFont="1" applyFill="1" applyBorder="1" applyAlignment="1">
      <alignment/>
    </xf>
    <xf numFmtId="4" fontId="66" fillId="0" borderId="11" xfId="0" applyNumberFormat="1" applyFont="1" applyFill="1" applyBorder="1" applyAlignment="1">
      <alignment horizontal="center" vertical="center" wrapText="1"/>
    </xf>
    <xf numFmtId="0" fontId="64" fillId="0" borderId="11" xfId="0" applyFont="1" applyFill="1" applyBorder="1" applyAlignment="1">
      <alignment horizontal="center" vertical="center"/>
    </xf>
    <xf numFmtId="4" fontId="64" fillId="0" borderId="11" xfId="0" applyNumberFormat="1" applyFont="1" applyFill="1" applyBorder="1" applyAlignment="1">
      <alignment horizontal="center" vertical="center" wrapText="1"/>
    </xf>
    <xf numFmtId="4" fontId="64" fillId="0" borderId="11" xfId="0" applyNumberFormat="1" applyFont="1" applyFill="1" applyBorder="1" applyAlignment="1">
      <alignment horizontal="center" vertical="center"/>
    </xf>
    <xf numFmtId="0" fontId="68" fillId="0" borderId="11" xfId="0" applyFont="1" applyFill="1" applyBorder="1" applyAlignment="1">
      <alignment horizontal="center"/>
    </xf>
    <xf numFmtId="0" fontId="68" fillId="34" borderId="11" xfId="0" applyFont="1" applyFill="1" applyBorder="1" applyAlignment="1">
      <alignment horizontal="center" vertical="center" wrapText="1"/>
    </xf>
    <xf numFmtId="0" fontId="69" fillId="0" borderId="0" xfId="0" applyFont="1" applyAlignment="1">
      <alignment horizontal="right" vertical="top" wrapText="1"/>
    </xf>
    <xf numFmtId="14" fontId="66" fillId="0" borderId="0" xfId="0" applyNumberFormat="1" applyFont="1" applyFill="1" applyBorder="1" applyAlignment="1">
      <alignment horizontal="right" vertical="center" wrapText="1"/>
    </xf>
    <xf numFmtId="2" fontId="70" fillId="0" borderId="11" xfId="60" applyNumberFormat="1" applyFont="1" applyBorder="1" applyAlignment="1">
      <alignment horizontal="center" vertical="center" wrapText="1"/>
      <protection/>
    </xf>
    <xf numFmtId="0" fontId="66"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4" fillId="0" borderId="11" xfId="0" applyFont="1" applyFill="1" applyBorder="1" applyAlignment="1">
      <alignment horizontal="center" vertical="center"/>
    </xf>
    <xf numFmtId="0" fontId="66" fillId="0" borderId="11"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11" xfId="0" applyFont="1" applyFill="1" applyBorder="1" applyAlignment="1">
      <alignment vertical="center"/>
    </xf>
    <xf numFmtId="0" fontId="52" fillId="35" borderId="12" xfId="0" applyFont="1" applyFill="1" applyBorder="1" applyAlignment="1">
      <alignment horizontal="center" vertical="top" wrapText="1"/>
    </xf>
    <xf numFmtId="0" fontId="52" fillId="0" borderId="12" xfId="0" applyFont="1" applyBorder="1" applyAlignment="1">
      <alignment horizontal="center" vertical="top" wrapText="1"/>
    </xf>
    <xf numFmtId="0" fontId="52" fillId="0" borderId="13" xfId="0" applyFont="1" applyBorder="1" applyAlignment="1">
      <alignment horizontal="center" vertical="top" wrapText="1"/>
    </xf>
    <xf numFmtId="0" fontId="71" fillId="0" borderId="14" xfId="0" applyFont="1" applyBorder="1" applyAlignment="1">
      <alignment horizontal="center" vertical="top" wrapText="1"/>
    </xf>
    <xf numFmtId="0" fontId="71" fillId="0" borderId="15" xfId="0" applyFont="1" applyBorder="1" applyAlignment="1">
      <alignment horizontal="center" vertical="top" wrapText="1"/>
    </xf>
    <xf numFmtId="0" fontId="0" fillId="0" borderId="0" xfId="0" applyFont="1" applyAlignment="1">
      <alignment vertical="top" wrapText="1"/>
    </xf>
    <xf numFmtId="4" fontId="0" fillId="35" borderId="16" xfId="0" applyNumberFormat="1" applyFont="1" applyFill="1" applyBorder="1" applyAlignment="1">
      <alignment vertical="top" wrapText="1"/>
    </xf>
    <xf numFmtId="4" fontId="0" fillId="0" borderId="16" xfId="0" applyNumberFormat="1" applyFont="1" applyBorder="1" applyAlignment="1">
      <alignment vertical="top" wrapText="1"/>
    </xf>
    <xf numFmtId="4" fontId="0" fillId="0" borderId="16" xfId="0" applyNumberFormat="1" applyFont="1" applyFill="1" applyBorder="1" applyAlignment="1">
      <alignment vertical="top" wrapText="1"/>
    </xf>
    <xf numFmtId="4" fontId="0" fillId="35" borderId="11" xfId="0" applyNumberFormat="1" applyFont="1" applyFill="1" applyBorder="1" applyAlignment="1">
      <alignment vertical="top" wrapText="1"/>
    </xf>
    <xf numFmtId="4" fontId="0" fillId="0" borderId="11" xfId="0" applyNumberFormat="1" applyFont="1" applyFill="1" applyBorder="1" applyAlignment="1">
      <alignment vertical="top" wrapText="1"/>
    </xf>
    <xf numFmtId="1" fontId="0" fillId="35" borderId="11" xfId="0" applyNumberFormat="1" applyFont="1" applyFill="1" applyBorder="1" applyAlignment="1">
      <alignment vertical="top" wrapText="1"/>
    </xf>
    <xf numFmtId="1" fontId="0" fillId="0" borderId="11" xfId="0" applyNumberFormat="1" applyFont="1" applyBorder="1" applyAlignment="1">
      <alignment vertical="top" wrapText="1"/>
    </xf>
    <xf numFmtId="0" fontId="0" fillId="35" borderId="11" xfId="0" applyFont="1" applyFill="1" applyBorder="1" applyAlignment="1">
      <alignment vertical="top" wrapText="1"/>
    </xf>
    <xf numFmtId="0" fontId="0" fillId="0" borderId="11" xfId="0" applyFont="1" applyBorder="1" applyAlignment="1">
      <alignment vertical="top" wrapText="1"/>
    </xf>
    <xf numFmtId="4" fontId="0" fillId="0" borderId="11" xfId="0" applyNumberFormat="1" applyFont="1" applyBorder="1" applyAlignment="1">
      <alignment vertical="top" wrapText="1"/>
    </xf>
    <xf numFmtId="0" fontId="0" fillId="0" borderId="17" xfId="0" applyFont="1" applyBorder="1" applyAlignment="1">
      <alignment vertical="top" wrapText="1"/>
    </xf>
    <xf numFmtId="4" fontId="0" fillId="0" borderId="17" xfId="0" applyNumberFormat="1" applyFont="1" applyBorder="1" applyAlignment="1">
      <alignment vertical="top" wrapText="1"/>
    </xf>
    <xf numFmtId="0" fontId="71" fillId="0" borderId="0" xfId="0" applyFont="1" applyAlignment="1">
      <alignment horizontal="left" vertical="top" wrapText="1"/>
    </xf>
    <xf numFmtId="0" fontId="0" fillId="0" borderId="0" xfId="0" applyFont="1" applyAlignment="1">
      <alignment horizontal="center" vertical="top" wrapText="1"/>
    </xf>
    <xf numFmtId="0" fontId="72" fillId="0" borderId="11" xfId="0" applyFont="1" applyFill="1" applyBorder="1" applyAlignment="1">
      <alignment vertical="top" wrapText="1"/>
    </xf>
    <xf numFmtId="0" fontId="72" fillId="0" borderId="18" xfId="0" applyFont="1" applyFill="1" applyBorder="1" applyAlignment="1">
      <alignment horizontal="center" vertical="top" wrapText="1"/>
    </xf>
    <xf numFmtId="0" fontId="72" fillId="0" borderId="11" xfId="0" applyFont="1" applyFill="1" applyBorder="1" applyAlignment="1">
      <alignment horizontal="center" vertical="top" wrapText="1"/>
    </xf>
    <xf numFmtId="0" fontId="72" fillId="36" borderId="11" xfId="0" applyFont="1" applyFill="1" applyBorder="1" applyAlignment="1">
      <alignment horizontal="center" vertical="top" wrapText="1"/>
    </xf>
    <xf numFmtId="0" fontId="72" fillId="36" borderId="19" xfId="0" applyFont="1" applyFill="1" applyBorder="1" applyAlignment="1">
      <alignment horizontal="center" vertical="top" wrapText="1"/>
    </xf>
    <xf numFmtId="0" fontId="73" fillId="36" borderId="11" xfId="0" applyFont="1" applyFill="1" applyBorder="1" applyAlignment="1">
      <alignment horizontal="center" vertical="top" wrapText="1"/>
    </xf>
    <xf numFmtId="49" fontId="73" fillId="36" borderId="11" xfId="0" applyNumberFormat="1" applyFont="1" applyFill="1" applyBorder="1" applyAlignment="1">
      <alignment horizontal="left" vertical="top" wrapText="1"/>
    </xf>
    <xf numFmtId="4" fontId="73" fillId="36" borderId="11" xfId="0" applyNumberFormat="1" applyFont="1" applyFill="1" applyBorder="1" applyAlignment="1">
      <alignment horizontal="center" vertical="top" wrapText="1"/>
    </xf>
    <xf numFmtId="4" fontId="73" fillId="36" borderId="17" xfId="0" applyNumberFormat="1" applyFont="1" applyFill="1" applyBorder="1" applyAlignment="1">
      <alignment horizontal="center" vertical="top" wrapText="1"/>
    </xf>
    <xf numFmtId="1" fontId="74" fillId="35" borderId="16" xfId="0" applyNumberFormat="1" applyFont="1" applyFill="1" applyBorder="1" applyAlignment="1">
      <alignment horizontal="center" vertical="top" wrapText="1"/>
    </xf>
    <xf numFmtId="1" fontId="74" fillId="0" borderId="16" xfId="0" applyNumberFormat="1" applyFont="1" applyBorder="1" applyAlignment="1">
      <alignment horizontal="center" vertical="top" wrapText="1"/>
    </xf>
    <xf numFmtId="0" fontId="73" fillId="0" borderId="11" xfId="0" applyFont="1" applyFill="1" applyBorder="1" applyAlignment="1">
      <alignment horizontal="center" vertical="top" wrapText="1"/>
    </xf>
    <xf numFmtId="0" fontId="73" fillId="0" borderId="11" xfId="60" applyFont="1" applyFill="1" applyBorder="1" applyAlignment="1">
      <alignment horizontal="left" vertical="top" wrapText="1"/>
      <protection/>
    </xf>
    <xf numFmtId="4" fontId="73" fillId="0" borderId="11" xfId="0" applyNumberFormat="1" applyFont="1" applyFill="1" applyBorder="1" applyAlignment="1">
      <alignment horizontal="center" vertical="top" wrapText="1"/>
    </xf>
    <xf numFmtId="1" fontId="74" fillId="35" borderId="11" xfId="0" applyNumberFormat="1" applyFont="1" applyFill="1" applyBorder="1" applyAlignment="1">
      <alignment horizontal="center" vertical="top" wrapText="1"/>
    </xf>
    <xf numFmtId="1" fontId="74" fillId="0" borderId="11" xfId="0" applyNumberFormat="1" applyFont="1" applyBorder="1" applyAlignment="1">
      <alignment horizontal="center" vertical="top" wrapText="1"/>
    </xf>
    <xf numFmtId="0" fontId="72" fillId="36" borderId="18" xfId="0" applyFont="1" applyFill="1" applyBorder="1" applyAlignment="1">
      <alignment horizontal="center" vertical="top" wrapText="1"/>
    </xf>
    <xf numFmtId="0" fontId="73" fillId="36" borderId="18" xfId="60" applyFont="1" applyFill="1" applyBorder="1" applyAlignment="1">
      <alignment horizontal="left" vertical="top" wrapText="1"/>
      <protection/>
    </xf>
    <xf numFmtId="0" fontId="73" fillId="36" borderId="18" xfId="0" applyFont="1" applyFill="1" applyBorder="1" applyAlignment="1">
      <alignment horizontal="center" vertical="top" wrapText="1"/>
    </xf>
    <xf numFmtId="0" fontId="72" fillId="36" borderId="20" xfId="0" applyFont="1" applyFill="1" applyBorder="1" applyAlignment="1">
      <alignment horizontal="center" vertical="top" wrapText="1"/>
    </xf>
    <xf numFmtId="49" fontId="73" fillId="36" borderId="20" xfId="0" applyNumberFormat="1" applyFont="1" applyFill="1" applyBorder="1" applyAlignment="1">
      <alignment horizontal="left" vertical="top" wrapText="1"/>
    </xf>
    <xf numFmtId="0" fontId="72" fillId="0" borderId="20" xfId="0" applyFont="1" applyFill="1" applyBorder="1" applyAlignment="1">
      <alignment horizontal="center" vertical="top" wrapText="1"/>
    </xf>
    <xf numFmtId="49" fontId="73" fillId="0" borderId="20" xfId="0" applyNumberFormat="1" applyFont="1" applyFill="1" applyBorder="1" applyAlignment="1">
      <alignment horizontal="left" vertical="top" wrapText="1"/>
    </xf>
    <xf numFmtId="4" fontId="73" fillId="0" borderId="11" xfId="0" applyNumberFormat="1" applyFont="1" applyBorder="1" applyAlignment="1">
      <alignment horizontal="center" vertical="top" wrapText="1"/>
    </xf>
    <xf numFmtId="0" fontId="75" fillId="0" borderId="17" xfId="0" applyFont="1" applyBorder="1" applyAlignment="1">
      <alignment vertical="top" wrapText="1"/>
    </xf>
    <xf numFmtId="0" fontId="75" fillId="0" borderId="21" xfId="0" applyFont="1" applyBorder="1" applyAlignment="1">
      <alignment vertical="top" wrapText="1"/>
    </xf>
    <xf numFmtId="0" fontId="75" fillId="0" borderId="20" xfId="0" applyFont="1" applyBorder="1" applyAlignment="1">
      <alignment vertical="top" wrapText="1"/>
    </xf>
    <xf numFmtId="4" fontId="75" fillId="0" borderId="17" xfId="0" applyNumberFormat="1" applyFont="1" applyBorder="1" applyAlignment="1">
      <alignment horizontal="center" vertical="top" wrapText="1"/>
    </xf>
    <xf numFmtId="0" fontId="0" fillId="0" borderId="22" xfId="0" applyFont="1" applyBorder="1" applyAlignment="1">
      <alignment horizontal="center" vertical="top" wrapText="1"/>
    </xf>
    <xf numFmtId="0" fontId="0" fillId="0" borderId="23" xfId="0" applyFont="1" applyBorder="1" applyAlignment="1">
      <alignment horizontal="center" vertical="top" wrapText="1"/>
    </xf>
    <xf numFmtId="0" fontId="52" fillId="35" borderId="24" xfId="0" applyFont="1" applyFill="1" applyBorder="1" applyAlignment="1">
      <alignment horizontal="center" vertical="top" wrapText="1"/>
    </xf>
    <xf numFmtId="0" fontId="52" fillId="35" borderId="25" xfId="0" applyFont="1" applyFill="1" applyBorder="1" applyAlignment="1">
      <alignment vertical="top" wrapText="1"/>
    </xf>
    <xf numFmtId="0" fontId="52" fillId="35" borderId="26" xfId="0" applyFont="1" applyFill="1" applyBorder="1" applyAlignment="1">
      <alignment vertical="top" wrapText="1"/>
    </xf>
    <xf numFmtId="0" fontId="52" fillId="0" borderId="26" xfId="0" applyFont="1" applyBorder="1" applyAlignment="1">
      <alignment vertical="top" wrapText="1"/>
    </xf>
    <xf numFmtId="0" fontId="52" fillId="0" borderId="27" xfId="0" applyFont="1" applyBorder="1" applyAlignment="1">
      <alignment vertical="top" wrapText="1"/>
    </xf>
    <xf numFmtId="4" fontId="0" fillId="0" borderId="28" xfId="0" applyNumberFormat="1" applyFont="1" applyBorder="1" applyAlignment="1">
      <alignment vertical="top" wrapText="1"/>
    </xf>
    <xf numFmtId="0" fontId="0" fillId="0" borderId="29" xfId="0" applyFont="1" applyBorder="1" applyAlignment="1">
      <alignment vertical="top" wrapText="1"/>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6 2" xfId="33"/>
    <cellStyle name="S7" xfId="34"/>
    <cellStyle name="S7 2" xfId="35"/>
    <cellStyle name="S8" xfId="36"/>
    <cellStyle name="S8 2" xfId="37"/>
    <cellStyle name="S9"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Гиперссылка 2" xfId="49"/>
    <cellStyle name="Currency" xfId="50"/>
    <cellStyle name="Currency [0]" xfId="51"/>
    <cellStyle name="Заголовок 1" xfId="52"/>
    <cellStyle name="Заголовок 2" xfId="53"/>
    <cellStyle name="Заголовок 3" xfId="54"/>
    <cellStyle name="Заголовок 4" xfId="55"/>
    <cellStyle name="Итог" xfId="56"/>
    <cellStyle name="Контрольная ячейка" xfId="57"/>
    <cellStyle name="Название" xfId="58"/>
    <cellStyle name="Нейтральный" xfId="59"/>
    <cellStyle name="Обычный 2" xfId="60"/>
    <cellStyle name="Обычный 3" xfId="61"/>
    <cellStyle name="Обычный 3 2" xfId="62"/>
    <cellStyle name="Обычный 4" xfId="63"/>
    <cellStyle name="Обычный 4 2" xfId="64"/>
    <cellStyle name="Обычный 5" xfId="65"/>
    <cellStyle name="Обычный 6" xfId="66"/>
    <cellStyle name="Followed Hyperlink" xfId="67"/>
    <cellStyle name="Плохой" xfId="68"/>
    <cellStyle name="Пояснение" xfId="69"/>
    <cellStyle name="Примечание" xfId="70"/>
    <cellStyle name="Percent" xfId="71"/>
    <cellStyle name="Процентный 2" xfId="72"/>
    <cellStyle name="Процентный 2 2" xfId="73"/>
    <cellStyle name="Процентный 2 2 2" xfId="74"/>
    <cellStyle name="Связанная ячейка" xfId="75"/>
    <cellStyle name="Текст предупреждения" xfId="76"/>
    <cellStyle name="Comma" xfId="77"/>
    <cellStyle name="Comma [0]" xfId="78"/>
    <cellStyle name="Финансовый 2" xfId="79"/>
    <cellStyle name="Хороший"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1674"/>
  <sheetViews>
    <sheetView zoomScale="69" zoomScaleNormal="69" zoomScalePageLayoutView="0" workbookViewId="0" topLeftCell="A10">
      <selection activeCell="J10" sqref="J10:J16"/>
    </sheetView>
  </sheetViews>
  <sheetFormatPr defaultColWidth="9.140625" defaultRowHeight="15"/>
  <cols>
    <col min="1" max="1" width="4.7109375" style="1" customWidth="1"/>
    <col min="2" max="2" width="11.7109375" style="1" customWidth="1"/>
    <col min="3" max="3" width="50.140625" style="1" customWidth="1"/>
    <col min="4" max="4" width="31.7109375" style="1" customWidth="1"/>
    <col min="5" max="5" width="18.7109375" style="2" customWidth="1"/>
    <col min="6" max="6" width="15.57421875" style="3" customWidth="1"/>
    <col min="7" max="7" width="19.7109375" style="4" customWidth="1"/>
    <col min="8" max="8" width="20.140625" style="5" customWidth="1"/>
    <col min="9" max="9" width="21.140625" style="1" customWidth="1"/>
    <col min="10" max="10" width="19.8515625" style="1" customWidth="1"/>
    <col min="11" max="11" width="18.8515625" style="1" customWidth="1"/>
    <col min="12" max="12" width="17.421875" style="1" customWidth="1"/>
    <col min="13" max="13" width="19.8515625" style="1" customWidth="1"/>
    <col min="14" max="14" width="35.421875" style="1" customWidth="1"/>
    <col min="15" max="16384" width="9.140625" style="1" customWidth="1"/>
  </cols>
  <sheetData>
    <row r="1" spans="2:12" s="34" customFormat="1" ht="27.75" customHeight="1">
      <c r="B1" s="73" t="s">
        <v>42</v>
      </c>
      <c r="C1" s="73"/>
      <c r="D1" s="73"/>
      <c r="E1" s="73"/>
      <c r="F1" s="73"/>
      <c r="G1" s="73"/>
      <c r="H1" s="73"/>
      <c r="I1" s="73"/>
      <c r="J1" s="73"/>
      <c r="K1" s="73"/>
      <c r="L1" s="73"/>
    </row>
    <row r="2" spans="2:12" s="4" customFormat="1" ht="55.5" customHeight="1">
      <c r="B2" s="77" t="s">
        <v>0</v>
      </c>
      <c r="C2" s="73" t="s">
        <v>40</v>
      </c>
      <c r="D2" s="73" t="s">
        <v>41</v>
      </c>
      <c r="E2" s="73" t="s">
        <v>17</v>
      </c>
      <c r="F2" s="73" t="s">
        <v>7</v>
      </c>
      <c r="G2" s="73" t="s">
        <v>43</v>
      </c>
      <c r="H2" s="73"/>
      <c r="I2" s="73"/>
      <c r="J2" s="73" t="s">
        <v>1</v>
      </c>
      <c r="K2" s="73" t="s">
        <v>5</v>
      </c>
      <c r="L2" s="73" t="s">
        <v>12</v>
      </c>
    </row>
    <row r="3" spans="2:14" s="4" customFormat="1" ht="36.75" customHeight="1">
      <c r="B3" s="77"/>
      <c r="C3" s="73"/>
      <c r="D3" s="73"/>
      <c r="E3" s="73"/>
      <c r="F3" s="73"/>
      <c r="G3" s="60" t="s">
        <v>8</v>
      </c>
      <c r="H3" s="43" t="s">
        <v>9</v>
      </c>
      <c r="I3" s="54" t="s">
        <v>10</v>
      </c>
      <c r="J3" s="73"/>
      <c r="K3" s="73"/>
      <c r="L3" s="73"/>
      <c r="M3" s="67" t="s">
        <v>46</v>
      </c>
      <c r="N3" s="67" t="s">
        <v>45</v>
      </c>
    </row>
    <row r="4" spans="2:14" s="4" customFormat="1" ht="43.5" customHeight="1">
      <c r="B4" s="74">
        <v>1</v>
      </c>
      <c r="C4" s="72" t="s">
        <v>13</v>
      </c>
      <c r="D4" s="37" t="s">
        <v>14</v>
      </c>
      <c r="E4" s="37" t="s">
        <v>18</v>
      </c>
      <c r="F4" s="49">
        <v>16</v>
      </c>
      <c r="G4" s="45">
        <v>7125.3</v>
      </c>
      <c r="H4" s="41">
        <v>7125.84</v>
      </c>
      <c r="I4" s="41">
        <v>7125.3</v>
      </c>
      <c r="J4" s="38">
        <f>ROUND(AVERAGE(G4,H4,I4),2)</f>
        <v>7125.48</v>
      </c>
      <c r="K4" s="36">
        <f>_xlfn.STDEV.S(G4,H4,I4)/J4*100</f>
        <v>0.00437541253869742</v>
      </c>
      <c r="L4" s="36">
        <f>J4*F4</f>
        <v>114007.68</v>
      </c>
      <c r="M4" s="63">
        <v>6175</v>
      </c>
      <c r="N4" s="63">
        <v>98800</v>
      </c>
    </row>
    <row r="5" spans="2:14" s="4" customFormat="1" ht="43.5" customHeight="1">
      <c r="B5" s="74"/>
      <c r="C5" s="72"/>
      <c r="D5" s="47" t="s">
        <v>15</v>
      </c>
      <c r="E5" s="37" t="s">
        <v>18</v>
      </c>
      <c r="F5" s="49">
        <v>25</v>
      </c>
      <c r="G5" s="45">
        <v>14950.44</v>
      </c>
      <c r="H5" s="41">
        <v>14950.98</v>
      </c>
      <c r="I5" s="41">
        <v>14950.44</v>
      </c>
      <c r="J5" s="38">
        <f aca="true" t="shared" si="0" ref="J5:J16">ROUND(AVERAGE(G5,H5,I5),2)</f>
        <v>14950.62</v>
      </c>
      <c r="K5" s="36">
        <f aca="true" t="shared" si="1" ref="K5:K16">_xlfn.STDEV.S(G5,H5,I5)/J5*100</f>
        <v>0.002085325861816111</v>
      </c>
      <c r="L5" s="64">
        <f aca="true" t="shared" si="2" ref="L5:L16">J5*F5</f>
        <v>373765.5</v>
      </c>
      <c r="M5" s="65">
        <v>14950</v>
      </c>
      <c r="N5" s="64">
        <f>M5*F5</f>
        <v>373750</v>
      </c>
    </row>
    <row r="6" spans="2:14" s="4" customFormat="1" ht="65.25" customHeight="1">
      <c r="B6" s="74"/>
      <c r="C6" s="72"/>
      <c r="D6" s="47" t="s">
        <v>16</v>
      </c>
      <c r="E6" s="37" t="s">
        <v>18</v>
      </c>
      <c r="F6" s="49">
        <v>25</v>
      </c>
      <c r="G6" s="45">
        <v>22230.18</v>
      </c>
      <c r="H6" s="41">
        <v>22230.72</v>
      </c>
      <c r="I6" s="41">
        <v>22230.18</v>
      </c>
      <c r="J6" s="38">
        <f t="shared" si="0"/>
        <v>22230.36</v>
      </c>
      <c r="K6" s="36">
        <f t="shared" si="1"/>
        <v>0.0014024475778300577</v>
      </c>
      <c r="L6" s="64">
        <f t="shared" si="2"/>
        <v>555759</v>
      </c>
      <c r="M6" s="65">
        <v>22230</v>
      </c>
      <c r="N6" s="64">
        <f aca="true" t="shared" si="3" ref="N6:N15">M6*F6</f>
        <v>555750</v>
      </c>
    </row>
    <row r="7" spans="2:14" s="4" customFormat="1" ht="43.5" customHeight="1">
      <c r="B7" s="74">
        <v>2</v>
      </c>
      <c r="C7" s="72" t="s">
        <v>19</v>
      </c>
      <c r="D7" s="37" t="s">
        <v>20</v>
      </c>
      <c r="E7" s="37" t="s">
        <v>18</v>
      </c>
      <c r="F7" s="49">
        <v>16</v>
      </c>
      <c r="G7" s="51">
        <v>13894.32</v>
      </c>
      <c r="H7" s="41">
        <v>13894.32</v>
      </c>
      <c r="I7" s="41">
        <v>13894.32</v>
      </c>
      <c r="J7" s="38">
        <f t="shared" si="0"/>
        <v>13894.32</v>
      </c>
      <c r="K7" s="36">
        <f t="shared" si="1"/>
        <v>0</v>
      </c>
      <c r="L7" s="64">
        <f t="shared" si="2"/>
        <v>222309.12</v>
      </c>
      <c r="M7" s="65">
        <v>12590.16</v>
      </c>
      <c r="N7" s="64">
        <f t="shared" si="3"/>
        <v>201442.56</v>
      </c>
    </row>
    <row r="8" spans="2:14" s="4" customFormat="1" ht="66" customHeight="1">
      <c r="B8" s="74"/>
      <c r="C8" s="72"/>
      <c r="D8" s="48" t="s">
        <v>21</v>
      </c>
      <c r="E8" s="37" t="s">
        <v>18</v>
      </c>
      <c r="F8" s="49">
        <v>30</v>
      </c>
      <c r="G8" s="45">
        <v>17355.36</v>
      </c>
      <c r="H8" s="41">
        <v>17355.36</v>
      </c>
      <c r="I8" s="41">
        <v>17355.36</v>
      </c>
      <c r="J8" s="38">
        <f t="shared" si="0"/>
        <v>17355.36</v>
      </c>
      <c r="K8" s="36">
        <f t="shared" si="1"/>
        <v>0</v>
      </c>
      <c r="L8" s="64">
        <f t="shared" si="2"/>
        <v>520660.80000000005</v>
      </c>
      <c r="M8" s="65">
        <v>15499.92</v>
      </c>
      <c r="N8" s="64">
        <f t="shared" si="3"/>
        <v>464997.6</v>
      </c>
    </row>
    <row r="9" spans="2:14" s="4" customFormat="1" ht="77.25" customHeight="1">
      <c r="B9" s="74"/>
      <c r="C9" s="72"/>
      <c r="D9" s="48" t="s">
        <v>22</v>
      </c>
      <c r="E9" s="37" t="s">
        <v>18</v>
      </c>
      <c r="F9" s="49">
        <v>30</v>
      </c>
      <c r="G9" s="45">
        <v>23775.84</v>
      </c>
      <c r="H9" s="41">
        <v>23775.84</v>
      </c>
      <c r="I9" s="41">
        <v>23775.84</v>
      </c>
      <c r="J9" s="38">
        <f t="shared" si="0"/>
        <v>23775.84</v>
      </c>
      <c r="K9" s="36">
        <f t="shared" si="1"/>
        <v>0</v>
      </c>
      <c r="L9" s="64">
        <f t="shared" si="2"/>
        <v>713275.2</v>
      </c>
      <c r="M9" s="65">
        <v>21518.64</v>
      </c>
      <c r="N9" s="64">
        <f t="shared" si="3"/>
        <v>645559.2</v>
      </c>
    </row>
    <row r="10" spans="2:14" s="4" customFormat="1" ht="43.5" customHeight="1">
      <c r="B10" s="57">
        <v>3</v>
      </c>
      <c r="C10" s="55" t="s">
        <v>23</v>
      </c>
      <c r="D10" s="37" t="s">
        <v>24</v>
      </c>
      <c r="E10" s="37" t="s">
        <v>18</v>
      </c>
      <c r="F10" s="49">
        <v>18</v>
      </c>
      <c r="G10" s="45">
        <v>12545.28</v>
      </c>
      <c r="H10" s="41">
        <v>14427.18</v>
      </c>
      <c r="I10" s="41">
        <v>14425.56</v>
      </c>
      <c r="J10" s="38">
        <f t="shared" si="0"/>
        <v>13799.34</v>
      </c>
      <c r="K10" s="36">
        <f t="shared" si="1"/>
        <v>7.8702903177137005</v>
      </c>
      <c r="L10" s="64">
        <f t="shared" si="2"/>
        <v>248388.12</v>
      </c>
      <c r="M10" s="65">
        <v>16405</v>
      </c>
      <c r="N10" s="64">
        <f t="shared" si="3"/>
        <v>295290</v>
      </c>
    </row>
    <row r="11" spans="2:14" s="4" customFormat="1" ht="43.5" customHeight="1">
      <c r="B11" s="57">
        <v>4</v>
      </c>
      <c r="C11" s="55" t="s">
        <v>25</v>
      </c>
      <c r="D11" s="37" t="s">
        <v>24</v>
      </c>
      <c r="E11" s="37" t="s">
        <v>18</v>
      </c>
      <c r="F11" s="49">
        <v>18</v>
      </c>
      <c r="G11" s="45">
        <v>6695.46</v>
      </c>
      <c r="H11" s="41">
        <v>7726.32</v>
      </c>
      <c r="I11" s="41">
        <v>7725.24</v>
      </c>
      <c r="J11" s="38">
        <f t="shared" si="0"/>
        <v>7382.34</v>
      </c>
      <c r="K11" s="36">
        <f t="shared" si="1"/>
        <v>8.057821428611172</v>
      </c>
      <c r="L11" s="64">
        <f t="shared" si="2"/>
        <v>132882.12</v>
      </c>
      <c r="M11" s="65">
        <v>7725</v>
      </c>
      <c r="N11" s="64">
        <f t="shared" si="3"/>
        <v>139050</v>
      </c>
    </row>
    <row r="12" spans="2:14" s="4" customFormat="1" ht="77.25" customHeight="1">
      <c r="B12" s="57">
        <v>5</v>
      </c>
      <c r="C12" s="55" t="s">
        <v>26</v>
      </c>
      <c r="D12" s="37" t="s">
        <v>24</v>
      </c>
      <c r="E12" s="37" t="s">
        <v>18</v>
      </c>
      <c r="F12" s="49">
        <v>18</v>
      </c>
      <c r="G12" s="45">
        <v>6695.46</v>
      </c>
      <c r="H12" s="41">
        <v>7726.32</v>
      </c>
      <c r="I12" s="41">
        <v>7725.24</v>
      </c>
      <c r="J12" s="38">
        <f t="shared" si="0"/>
        <v>7382.34</v>
      </c>
      <c r="K12" s="36">
        <f t="shared" si="1"/>
        <v>8.057821428611172</v>
      </c>
      <c r="L12" s="64">
        <f t="shared" si="2"/>
        <v>132882.12</v>
      </c>
      <c r="M12" s="65">
        <v>7725</v>
      </c>
      <c r="N12" s="64">
        <f t="shared" si="3"/>
        <v>139050</v>
      </c>
    </row>
    <row r="13" spans="2:14" s="4" customFormat="1" ht="54" customHeight="1">
      <c r="B13" s="57">
        <v>6</v>
      </c>
      <c r="C13" s="55" t="s">
        <v>27</v>
      </c>
      <c r="D13" s="37" t="s">
        <v>24</v>
      </c>
      <c r="E13" s="37" t="s">
        <v>18</v>
      </c>
      <c r="F13" s="49">
        <v>18</v>
      </c>
      <c r="G13" s="45">
        <v>6695.46</v>
      </c>
      <c r="H13" s="41">
        <v>7726.32</v>
      </c>
      <c r="I13" s="41">
        <v>7725.24</v>
      </c>
      <c r="J13" s="38">
        <f t="shared" si="0"/>
        <v>7382.34</v>
      </c>
      <c r="K13" s="36">
        <f t="shared" si="1"/>
        <v>8.057821428611172</v>
      </c>
      <c r="L13" s="64">
        <f t="shared" si="2"/>
        <v>132882.12</v>
      </c>
      <c r="M13" s="65">
        <v>7725</v>
      </c>
      <c r="N13" s="64">
        <f>M13*F13</f>
        <v>139050</v>
      </c>
    </row>
    <row r="14" spans="2:14" s="4" customFormat="1" ht="77.25" customHeight="1">
      <c r="B14" s="57">
        <v>7</v>
      </c>
      <c r="C14" s="55" t="s">
        <v>28</v>
      </c>
      <c r="D14" s="37" t="s">
        <v>29</v>
      </c>
      <c r="E14" s="37" t="s">
        <v>18</v>
      </c>
      <c r="F14" s="49">
        <v>2</v>
      </c>
      <c r="G14" s="45">
        <v>169560</v>
      </c>
      <c r="H14" s="41">
        <v>173859.48</v>
      </c>
      <c r="I14" s="41">
        <v>171559.62</v>
      </c>
      <c r="J14" s="38">
        <f>ROUND(AVERAGE(G14,H14,I14),2)</f>
        <v>171659.7</v>
      </c>
      <c r="K14" s="36">
        <f>_xlfn.STDEV.S(G14,H14,I14)/J14*100</f>
        <v>1.2533439588417266</v>
      </c>
      <c r="L14" s="64">
        <f>J14*F14</f>
        <v>343319.4</v>
      </c>
      <c r="M14" s="38">
        <v>168000</v>
      </c>
      <c r="N14" s="64">
        <f t="shared" si="3"/>
        <v>336000</v>
      </c>
    </row>
    <row r="15" spans="2:14" s="4" customFormat="1" ht="227.25" customHeight="1">
      <c r="B15" s="57">
        <v>8</v>
      </c>
      <c r="C15" s="55" t="s">
        <v>30</v>
      </c>
      <c r="D15" s="37" t="s">
        <v>31</v>
      </c>
      <c r="E15" s="37" t="s">
        <v>18</v>
      </c>
      <c r="F15" s="50">
        <v>480</v>
      </c>
      <c r="G15" s="45">
        <v>920.16</v>
      </c>
      <c r="H15" s="41">
        <v>929.88</v>
      </c>
      <c r="I15" s="41">
        <v>921.78</v>
      </c>
      <c r="J15" s="38">
        <f>ROUND(AVERAGE(G15,H15,I15),2)</f>
        <v>923.94</v>
      </c>
      <c r="K15" s="36">
        <f>_xlfn.STDEV.S(G15,H15,I15)/J15*100</f>
        <v>0.5636265786670357</v>
      </c>
      <c r="L15" s="64">
        <f>J15*F15</f>
        <v>443491.2</v>
      </c>
      <c r="M15" s="65">
        <v>885</v>
      </c>
      <c r="N15" s="64">
        <f t="shared" si="3"/>
        <v>424800</v>
      </c>
    </row>
    <row r="16" spans="2:14" s="4" customFormat="1" ht="77.25" customHeight="1">
      <c r="B16" s="57">
        <v>9</v>
      </c>
      <c r="C16" s="55" t="s">
        <v>32</v>
      </c>
      <c r="D16" s="37" t="s">
        <v>32</v>
      </c>
      <c r="E16" s="37" t="s">
        <v>18</v>
      </c>
      <c r="F16" s="49">
        <v>1000</v>
      </c>
      <c r="G16" s="45">
        <v>50.76</v>
      </c>
      <c r="H16" s="41">
        <v>54.54</v>
      </c>
      <c r="I16" s="41">
        <v>55.62</v>
      </c>
      <c r="J16" s="38">
        <f t="shared" si="0"/>
        <v>53.64</v>
      </c>
      <c r="K16" s="36">
        <f t="shared" si="1"/>
        <v>4.757532509650277</v>
      </c>
      <c r="L16" s="64">
        <f t="shared" si="2"/>
        <v>53640</v>
      </c>
      <c r="M16" s="65">
        <v>23.6</v>
      </c>
      <c r="N16" s="64">
        <f>F16*M16</f>
        <v>23600</v>
      </c>
    </row>
    <row r="17" spans="2:14" ht="40.5" customHeight="1">
      <c r="B17" s="61"/>
      <c r="C17" s="75" t="s">
        <v>6</v>
      </c>
      <c r="D17" s="75"/>
      <c r="E17" s="75"/>
      <c r="F17" s="75"/>
      <c r="G17" s="75"/>
      <c r="H17" s="75"/>
      <c r="I17" s="75"/>
      <c r="J17" s="75"/>
      <c r="K17" s="75"/>
      <c r="L17" s="62">
        <f>SUM(L4:L16)</f>
        <v>3987262.3800000004</v>
      </c>
      <c r="N17" s="66">
        <f>SUM(N4:N16)</f>
        <v>3837139.3600000003</v>
      </c>
    </row>
    <row r="18" spans="2:12" ht="40.5" customHeight="1">
      <c r="B18" s="59"/>
      <c r="C18" s="53"/>
      <c r="D18" s="53"/>
      <c r="E18" s="53"/>
      <c r="F18" s="53"/>
      <c r="G18" s="53"/>
      <c r="H18" s="53"/>
      <c r="I18" s="53"/>
      <c r="J18" s="53"/>
      <c r="K18" s="53"/>
      <c r="L18" s="58"/>
    </row>
    <row r="19" spans="2:12" ht="40.5" customHeight="1">
      <c r="B19" s="59"/>
      <c r="C19" s="53"/>
      <c r="D19" s="53"/>
      <c r="E19" s="53"/>
      <c r="F19" s="53"/>
      <c r="G19" s="53"/>
      <c r="H19" s="53"/>
      <c r="I19" s="53"/>
      <c r="J19" s="53"/>
      <c r="K19" s="53"/>
      <c r="L19" s="58"/>
    </row>
    <row r="20" spans="2:6" ht="32.25" customHeight="1">
      <c r="B20" s="56" t="s">
        <v>0</v>
      </c>
      <c r="C20" s="71" t="s">
        <v>11</v>
      </c>
      <c r="D20" s="71"/>
      <c r="E20" s="44" t="s">
        <v>4</v>
      </c>
      <c r="F20" s="40"/>
    </row>
    <row r="21" spans="2:12" ht="22.5" customHeight="1">
      <c r="B21" s="42">
        <v>1</v>
      </c>
      <c r="C21" s="70" t="s">
        <v>37</v>
      </c>
      <c r="D21" s="70"/>
      <c r="E21" s="52" t="s">
        <v>33</v>
      </c>
      <c r="F21" s="39"/>
      <c r="G21" s="39"/>
      <c r="H21" s="39"/>
      <c r="I21" s="69"/>
      <c r="J21" s="69"/>
      <c r="K21" s="20"/>
      <c r="L21" s="20"/>
    </row>
    <row r="22" spans="2:12" ht="25.5" customHeight="1">
      <c r="B22" s="42">
        <v>2</v>
      </c>
      <c r="C22" s="70" t="s">
        <v>38</v>
      </c>
      <c r="D22" s="70"/>
      <c r="E22" s="52" t="s">
        <v>33</v>
      </c>
      <c r="F22" s="39"/>
      <c r="G22" s="39"/>
      <c r="H22" s="39"/>
      <c r="I22" s="69"/>
      <c r="J22" s="69"/>
      <c r="K22" s="20"/>
      <c r="L22" s="20"/>
    </row>
    <row r="23" spans="2:12" ht="21" customHeight="1">
      <c r="B23" s="42">
        <v>3</v>
      </c>
      <c r="C23" s="70" t="s">
        <v>39</v>
      </c>
      <c r="D23" s="70"/>
      <c r="E23" s="52" t="s">
        <v>33</v>
      </c>
      <c r="F23" s="39"/>
      <c r="G23" s="39"/>
      <c r="H23" s="39"/>
      <c r="I23" s="69"/>
      <c r="J23" s="69"/>
      <c r="K23" s="20"/>
      <c r="L23" s="20"/>
    </row>
    <row r="24" spans="2:12" ht="53.25" customHeight="1">
      <c r="B24" s="76" t="s">
        <v>44</v>
      </c>
      <c r="C24" s="76"/>
      <c r="D24" s="76"/>
      <c r="E24" s="76"/>
      <c r="F24" s="76"/>
      <c r="G24" s="76"/>
      <c r="H24" s="76"/>
      <c r="I24" s="76"/>
      <c r="J24" s="76"/>
      <c r="K24" s="76"/>
      <c r="L24" s="76"/>
    </row>
    <row r="25" spans="2:12" ht="17.25" customHeight="1">
      <c r="B25" s="46"/>
      <c r="C25" s="46"/>
      <c r="D25" s="46"/>
      <c r="E25" s="46"/>
      <c r="F25" s="46"/>
      <c r="G25" s="46"/>
      <c r="H25" s="46"/>
      <c r="I25" s="46"/>
      <c r="J25" s="46"/>
      <c r="K25" s="46"/>
      <c r="L25" s="46"/>
    </row>
    <row r="26" spans="3:10" s="7" customFormat="1" ht="15.75">
      <c r="C26" s="10"/>
      <c r="D26" s="8"/>
      <c r="E26" s="9"/>
      <c r="F26" s="8"/>
      <c r="G26" s="10"/>
      <c r="H26" s="11"/>
      <c r="I26" s="8"/>
      <c r="J26" s="8"/>
    </row>
    <row r="27" spans="3:10" s="7" customFormat="1" ht="15.75">
      <c r="C27" s="13"/>
      <c r="D27" s="8"/>
      <c r="E27" s="14"/>
      <c r="F27" s="14"/>
      <c r="G27" s="15"/>
      <c r="H27" s="16"/>
      <c r="I27" s="8"/>
      <c r="J27" s="12"/>
    </row>
    <row r="28" spans="3:10" s="7" customFormat="1" ht="7.5" customHeight="1">
      <c r="C28" s="8"/>
      <c r="D28" s="8"/>
      <c r="E28" s="14"/>
      <c r="F28" s="14"/>
      <c r="G28" s="15"/>
      <c r="H28" s="16"/>
      <c r="I28" s="8"/>
      <c r="J28" s="17"/>
    </row>
    <row r="29" spans="3:10" s="7" customFormat="1" ht="15.75">
      <c r="C29" s="10" t="s">
        <v>2</v>
      </c>
      <c r="D29" s="8"/>
      <c r="E29" s="9"/>
      <c r="F29" s="8"/>
      <c r="G29" s="10"/>
      <c r="H29" s="11"/>
      <c r="I29" s="8"/>
      <c r="J29" s="17"/>
    </row>
    <row r="30" spans="3:10" s="7" customFormat="1" ht="9" customHeight="1">
      <c r="C30" s="10"/>
      <c r="D30" s="8"/>
      <c r="E30" s="9"/>
      <c r="F30" s="18"/>
      <c r="G30" s="10"/>
      <c r="H30" s="11"/>
      <c r="I30" s="8"/>
      <c r="J30" s="17"/>
    </row>
    <row r="31" spans="3:10" s="7" customFormat="1" ht="15.75">
      <c r="C31" s="15" t="s">
        <v>35</v>
      </c>
      <c r="D31" s="8"/>
      <c r="E31" s="9"/>
      <c r="F31" s="18"/>
      <c r="G31" s="10"/>
      <c r="H31" s="11"/>
      <c r="I31" s="8"/>
      <c r="J31" s="17"/>
    </row>
    <row r="32" spans="3:10" s="7" customFormat="1" ht="15.75">
      <c r="C32" s="8"/>
      <c r="D32" s="19"/>
      <c r="E32" s="8"/>
      <c r="F32" s="9"/>
      <c r="G32" s="10"/>
      <c r="H32" s="11"/>
      <c r="I32" s="8"/>
      <c r="J32" s="8"/>
    </row>
    <row r="33" spans="3:10" s="6" customFormat="1" ht="15.75">
      <c r="C33" s="20" t="s">
        <v>3</v>
      </c>
      <c r="D33" s="21"/>
      <c r="E33" s="21"/>
      <c r="F33" s="22"/>
      <c r="G33" s="23"/>
      <c r="H33" s="24"/>
      <c r="I33" s="21"/>
      <c r="J33" s="21"/>
    </row>
    <row r="34" spans="3:10" s="6" customFormat="1" ht="15.75">
      <c r="C34" s="25" t="s">
        <v>34</v>
      </c>
      <c r="D34" s="26"/>
      <c r="E34" s="27"/>
      <c r="F34" s="28"/>
      <c r="G34" s="29" t="s">
        <v>36</v>
      </c>
      <c r="H34" s="21"/>
      <c r="I34" s="21"/>
      <c r="J34" s="21"/>
    </row>
    <row r="35" spans="3:10" s="6" customFormat="1" ht="15.75">
      <c r="C35" s="21"/>
      <c r="D35" s="21"/>
      <c r="E35" s="30"/>
      <c r="F35" s="31"/>
      <c r="G35" s="23"/>
      <c r="H35" s="24"/>
      <c r="I35" s="21"/>
      <c r="J35" s="21"/>
    </row>
    <row r="36" spans="3:10" s="6" customFormat="1" ht="15.75">
      <c r="C36" s="21"/>
      <c r="D36" s="21"/>
      <c r="E36" s="30"/>
      <c r="F36" s="31"/>
      <c r="G36" s="23"/>
      <c r="H36" s="24"/>
      <c r="I36" s="21"/>
      <c r="J36" s="21"/>
    </row>
    <row r="37" spans="3:10" ht="15.75">
      <c r="C37" s="20"/>
      <c r="D37" s="20"/>
      <c r="E37" s="32"/>
      <c r="F37" s="33"/>
      <c r="G37" s="34"/>
      <c r="H37" s="35"/>
      <c r="I37" s="20"/>
      <c r="J37" s="20"/>
    </row>
    <row r="1665" spans="5:8" ht="15" customHeight="1">
      <c r="E1665" s="1"/>
      <c r="F1665" s="1"/>
      <c r="G1665" s="1"/>
      <c r="H1665" s="1"/>
    </row>
    <row r="1666" spans="5:8" ht="15" customHeight="1">
      <c r="E1666" s="1"/>
      <c r="F1666" s="1"/>
      <c r="G1666" s="1"/>
      <c r="H1666" s="1"/>
    </row>
    <row r="1667" spans="5:8" ht="15.75" customHeight="1">
      <c r="E1667" s="1"/>
      <c r="F1667" s="1"/>
      <c r="G1667" s="1"/>
      <c r="H1667" s="1"/>
    </row>
    <row r="1671" spans="5:8" ht="15" customHeight="1">
      <c r="E1671" s="1"/>
      <c r="F1671" s="1"/>
      <c r="G1671" s="1"/>
      <c r="H1671" s="1"/>
    </row>
    <row r="1672" spans="5:8" ht="15" customHeight="1">
      <c r="E1672" s="1"/>
      <c r="F1672" s="1"/>
      <c r="G1672" s="1"/>
      <c r="H1672" s="1"/>
    </row>
    <row r="1673" spans="5:8" ht="15" customHeight="1">
      <c r="E1673" s="1"/>
      <c r="F1673" s="1"/>
      <c r="G1673" s="1"/>
      <c r="H1673" s="1"/>
    </row>
    <row r="1674" spans="5:8" ht="15.75" customHeight="1">
      <c r="E1674" s="1"/>
      <c r="F1674" s="1"/>
      <c r="G1674" s="1"/>
      <c r="H1674" s="1"/>
    </row>
  </sheetData>
  <sheetProtection/>
  <mergeCells count="23">
    <mergeCell ref="B24:L24"/>
    <mergeCell ref="B2:B3"/>
    <mergeCell ref="E2:E3"/>
    <mergeCell ref="C2:C3"/>
    <mergeCell ref="D2:D3"/>
    <mergeCell ref="B4:B6"/>
    <mergeCell ref="K2:K3"/>
    <mergeCell ref="L2:L3"/>
    <mergeCell ref="F2:F3"/>
    <mergeCell ref="C4:C6"/>
    <mergeCell ref="C7:C9"/>
    <mergeCell ref="B1:L1"/>
    <mergeCell ref="G2:I2"/>
    <mergeCell ref="J2:J3"/>
    <mergeCell ref="B7:B9"/>
    <mergeCell ref="C22:D22"/>
    <mergeCell ref="C17:K17"/>
    <mergeCell ref="I23:J23"/>
    <mergeCell ref="C21:D21"/>
    <mergeCell ref="C23:D23"/>
    <mergeCell ref="I22:J22"/>
    <mergeCell ref="I21:J21"/>
    <mergeCell ref="C20:D20"/>
  </mergeCells>
  <printOptions/>
  <pageMargins left="0" right="0" top="0.3937007874015748" bottom="0.5905511811023623" header="0.31496062992125984" footer="0.31496062992125984"/>
  <pageSetup fitToHeight="1" fitToWidth="1" horizontalDpi="600" verticalDpi="600" orientation="landscape" paperSize="9" scale="36" r:id="rId1"/>
</worksheet>
</file>

<file path=xl/worksheets/sheet2.xml><?xml version="1.0" encoding="utf-8"?>
<worksheet xmlns="http://schemas.openxmlformats.org/spreadsheetml/2006/main" xmlns:r="http://schemas.openxmlformats.org/officeDocument/2006/relationships">
  <dimension ref="A1:AE15"/>
  <sheetViews>
    <sheetView tabSelected="1" zoomScalePageLayoutView="0" workbookViewId="0" topLeftCell="A1">
      <pane xSplit="6" ySplit="3" topLeftCell="L4" activePane="bottomRight" state="frozen"/>
      <selection pane="topLeft" activeCell="A1" sqref="A1"/>
      <selection pane="topRight" activeCell="G1" sqref="G1"/>
      <selection pane="bottomLeft" activeCell="A4" sqref="A4"/>
      <selection pane="bottomRight" activeCell="U7" sqref="U7"/>
    </sheetView>
  </sheetViews>
  <sheetFormatPr defaultColWidth="9.140625" defaultRowHeight="15"/>
  <cols>
    <col min="1" max="1" width="3.421875" style="83" customWidth="1"/>
    <col min="2" max="2" width="15.7109375" style="83" customWidth="1"/>
    <col min="3" max="3" width="24.57421875" style="83" customWidth="1"/>
    <col min="4" max="4" width="10.421875" style="83" customWidth="1"/>
    <col min="5" max="5" width="10.140625" style="83" customWidth="1"/>
    <col min="6" max="6" width="11.57421875" style="83" customWidth="1"/>
    <col min="7" max="7" width="4.28125" style="83" customWidth="1"/>
    <col min="8" max="8" width="11.7109375" style="83" customWidth="1"/>
    <col min="9" max="9" width="12.421875" style="83" customWidth="1"/>
    <col min="10" max="10" width="4.28125" style="83" customWidth="1"/>
    <col min="11" max="11" width="11.7109375" style="83" customWidth="1"/>
    <col min="12" max="12" width="12.421875" style="83" customWidth="1"/>
    <col min="13" max="13" width="4.28125" style="83" customWidth="1"/>
    <col min="14" max="14" width="9.421875" style="83" customWidth="1"/>
    <col min="15" max="15" width="10.7109375" style="83" customWidth="1"/>
    <col min="16" max="16" width="4.28125" style="83" customWidth="1"/>
    <col min="17" max="17" width="9.140625" style="83" customWidth="1"/>
    <col min="18" max="18" width="11.140625" style="83" customWidth="1"/>
    <col min="19" max="19" width="4.28125" style="83" customWidth="1"/>
    <col min="20" max="20" width="8.8515625" style="83" customWidth="1"/>
    <col min="21" max="21" width="11.28125" style="83" customWidth="1"/>
    <col min="22" max="22" width="4.28125" style="83" customWidth="1"/>
    <col min="23" max="23" width="12.57421875" style="83" customWidth="1"/>
    <col min="24" max="24" width="11.140625" style="83" customWidth="1"/>
    <col min="25" max="25" width="4.28125" style="83" customWidth="1"/>
    <col min="26" max="26" width="9.140625" style="83" customWidth="1"/>
    <col min="27" max="27" width="11.7109375" style="83" customWidth="1"/>
    <col min="28" max="28" width="4.28125" style="83" customWidth="1"/>
    <col min="29" max="29" width="9.140625" style="83" customWidth="1"/>
    <col min="30" max="30" width="12.28125" style="83" customWidth="1"/>
    <col min="31" max="31" width="17.7109375" style="83" customWidth="1"/>
    <col min="32" max="16384" width="9.140625" style="83" customWidth="1"/>
  </cols>
  <sheetData>
    <row r="1" spans="1:30" ht="33" customHeight="1" thickBot="1">
      <c r="A1" s="96" t="s">
        <v>77</v>
      </c>
      <c r="B1" s="96"/>
      <c r="C1" s="96"/>
      <c r="D1" s="96"/>
      <c r="E1" s="96"/>
      <c r="F1" s="96"/>
      <c r="G1" s="97"/>
      <c r="H1" s="97"/>
      <c r="I1" s="97"/>
      <c r="J1" s="81">
        <v>2021</v>
      </c>
      <c r="K1" s="82"/>
      <c r="L1" s="82"/>
      <c r="M1" s="82"/>
      <c r="N1" s="82"/>
      <c r="O1" s="82"/>
      <c r="P1" s="82"/>
      <c r="Q1" s="82"/>
      <c r="R1" s="82"/>
      <c r="S1" s="82"/>
      <c r="T1" s="82"/>
      <c r="U1" s="82"/>
      <c r="V1" s="82"/>
      <c r="W1" s="82"/>
      <c r="X1" s="82"/>
      <c r="Y1" s="82"/>
      <c r="Z1" s="82"/>
      <c r="AA1" s="82"/>
      <c r="AB1" s="82"/>
      <c r="AC1" s="82"/>
      <c r="AD1" s="82"/>
    </row>
    <row r="2" spans="7:31" ht="16.5" customHeight="1">
      <c r="G2" s="128" t="s">
        <v>70</v>
      </c>
      <c r="H2" s="78"/>
      <c r="I2" s="78"/>
      <c r="J2" s="79" t="s">
        <v>62</v>
      </c>
      <c r="K2" s="79"/>
      <c r="L2" s="79"/>
      <c r="M2" s="78" t="s">
        <v>69</v>
      </c>
      <c r="N2" s="78"/>
      <c r="O2" s="78"/>
      <c r="P2" s="79" t="s">
        <v>63</v>
      </c>
      <c r="Q2" s="79"/>
      <c r="R2" s="79"/>
      <c r="S2" s="78" t="s">
        <v>64</v>
      </c>
      <c r="T2" s="78"/>
      <c r="U2" s="78"/>
      <c r="V2" s="79" t="s">
        <v>65</v>
      </c>
      <c r="W2" s="79"/>
      <c r="X2" s="79"/>
      <c r="Y2" s="78" t="s">
        <v>66</v>
      </c>
      <c r="Z2" s="78"/>
      <c r="AA2" s="78"/>
      <c r="AB2" s="79" t="s">
        <v>67</v>
      </c>
      <c r="AC2" s="79"/>
      <c r="AD2" s="80"/>
      <c r="AE2" s="126" t="s">
        <v>75</v>
      </c>
    </row>
    <row r="3" spans="1:31" ht="38.25" customHeight="1" thickBot="1">
      <c r="A3" s="98" t="s">
        <v>0</v>
      </c>
      <c r="B3" s="99" t="s">
        <v>57</v>
      </c>
      <c r="C3" s="100" t="s">
        <v>58</v>
      </c>
      <c r="D3" s="100" t="s">
        <v>59</v>
      </c>
      <c r="E3" s="101" t="s">
        <v>79</v>
      </c>
      <c r="F3" s="102" t="s">
        <v>56</v>
      </c>
      <c r="G3" s="129" t="s">
        <v>60</v>
      </c>
      <c r="H3" s="130" t="s">
        <v>61</v>
      </c>
      <c r="I3" s="130" t="s">
        <v>68</v>
      </c>
      <c r="J3" s="131" t="s">
        <v>60</v>
      </c>
      <c r="K3" s="131" t="s">
        <v>61</v>
      </c>
      <c r="L3" s="131" t="s">
        <v>68</v>
      </c>
      <c r="M3" s="130" t="s">
        <v>60</v>
      </c>
      <c r="N3" s="130" t="s">
        <v>61</v>
      </c>
      <c r="O3" s="130" t="s">
        <v>68</v>
      </c>
      <c r="P3" s="131" t="s">
        <v>60</v>
      </c>
      <c r="Q3" s="131" t="s">
        <v>61</v>
      </c>
      <c r="R3" s="131" t="s">
        <v>68</v>
      </c>
      <c r="S3" s="130" t="s">
        <v>60</v>
      </c>
      <c r="T3" s="130" t="s">
        <v>61</v>
      </c>
      <c r="U3" s="130" t="s">
        <v>68</v>
      </c>
      <c r="V3" s="131" t="s">
        <v>60</v>
      </c>
      <c r="W3" s="131" t="s">
        <v>61</v>
      </c>
      <c r="X3" s="131" t="s">
        <v>68</v>
      </c>
      <c r="Y3" s="130" t="s">
        <v>60</v>
      </c>
      <c r="Z3" s="130" t="s">
        <v>61</v>
      </c>
      <c r="AA3" s="130" t="s">
        <v>68</v>
      </c>
      <c r="AB3" s="131" t="s">
        <v>60</v>
      </c>
      <c r="AC3" s="131" t="s">
        <v>61</v>
      </c>
      <c r="AD3" s="132" t="s">
        <v>68</v>
      </c>
      <c r="AE3" s="127"/>
    </row>
    <row r="4" spans="1:31" ht="35.25" customHeight="1">
      <c r="A4" s="103">
        <v>1</v>
      </c>
      <c r="B4" s="101" t="s">
        <v>71</v>
      </c>
      <c r="C4" s="104" t="s">
        <v>47</v>
      </c>
      <c r="D4" s="103">
        <v>16</v>
      </c>
      <c r="E4" s="105">
        <v>16875.52</v>
      </c>
      <c r="F4" s="106">
        <f>E4*D4</f>
        <v>270008.32</v>
      </c>
      <c r="G4" s="107">
        <v>1</v>
      </c>
      <c r="H4" s="84">
        <f aca="true" t="shared" si="0" ref="H4:H13">E4</f>
        <v>16875.52</v>
      </c>
      <c r="I4" s="84">
        <f aca="true" t="shared" si="1" ref="I4:I13">G4*H4</f>
        <v>16875.52</v>
      </c>
      <c r="J4" s="108">
        <v>3</v>
      </c>
      <c r="K4" s="85">
        <f aca="true" t="shared" si="2" ref="K4:K10">E4</f>
        <v>16875.52</v>
      </c>
      <c r="L4" s="85">
        <f aca="true" t="shared" si="3" ref="L4:L13">J4*K4</f>
        <v>50626.56</v>
      </c>
      <c r="M4" s="107">
        <v>2</v>
      </c>
      <c r="N4" s="84">
        <f aca="true" t="shared" si="4" ref="N4:N13">E4</f>
        <v>16875.52</v>
      </c>
      <c r="O4" s="84">
        <f>M4*N4</f>
        <v>33751.04</v>
      </c>
      <c r="P4" s="108">
        <v>2</v>
      </c>
      <c r="Q4" s="86">
        <f aca="true" t="shared" si="5" ref="Q4:Q13">H4</f>
        <v>16875.52</v>
      </c>
      <c r="R4" s="85">
        <f>P4*Q4</f>
        <v>33751.04</v>
      </c>
      <c r="S4" s="107">
        <v>2</v>
      </c>
      <c r="T4" s="84">
        <f aca="true" t="shared" si="6" ref="T4:T12">K4</f>
        <v>16875.52</v>
      </c>
      <c r="U4" s="84">
        <f>S4*T4</f>
        <v>33751.04</v>
      </c>
      <c r="V4" s="108">
        <v>2</v>
      </c>
      <c r="W4" s="86">
        <f aca="true" t="shared" si="7" ref="W4:W13">N4</f>
        <v>16875.52</v>
      </c>
      <c r="X4" s="85">
        <f>V4*W4</f>
        <v>33751.04</v>
      </c>
      <c r="Y4" s="107">
        <v>2</v>
      </c>
      <c r="Z4" s="84">
        <f aca="true" t="shared" si="8" ref="Z4:Z13">Q4</f>
        <v>16875.52</v>
      </c>
      <c r="AA4" s="84">
        <f>Y4*Z4</f>
        <v>33751.04</v>
      </c>
      <c r="AB4" s="108">
        <v>2</v>
      </c>
      <c r="AC4" s="86">
        <f aca="true" t="shared" si="9" ref="AC4:AC13">T4</f>
        <v>16875.52</v>
      </c>
      <c r="AD4" s="85">
        <f>AB4*AC4</f>
        <v>33751.04</v>
      </c>
      <c r="AE4" s="85">
        <f>G4+J4+M4+P4+S4+V4+Y4+AB4</f>
        <v>16</v>
      </c>
    </row>
    <row r="5" spans="1:31" ht="36">
      <c r="A5" s="109">
        <v>2</v>
      </c>
      <c r="B5" s="100" t="s">
        <v>71</v>
      </c>
      <c r="C5" s="110" t="s">
        <v>48</v>
      </c>
      <c r="D5" s="109">
        <v>30</v>
      </c>
      <c r="E5" s="111">
        <v>28940.8</v>
      </c>
      <c r="F5" s="106">
        <f aca="true" t="shared" si="10" ref="F5:F13">E5*D5</f>
        <v>868224</v>
      </c>
      <c r="G5" s="112"/>
      <c r="H5" s="84">
        <f t="shared" si="0"/>
        <v>28940.8</v>
      </c>
      <c r="I5" s="84">
        <f t="shared" si="1"/>
        <v>0</v>
      </c>
      <c r="J5" s="113">
        <v>2</v>
      </c>
      <c r="K5" s="85">
        <f t="shared" si="2"/>
        <v>28940.8</v>
      </c>
      <c r="L5" s="85">
        <f t="shared" si="3"/>
        <v>57881.6</v>
      </c>
      <c r="M5" s="112">
        <v>4</v>
      </c>
      <c r="N5" s="87">
        <f t="shared" si="4"/>
        <v>28940.8</v>
      </c>
      <c r="O5" s="84">
        <f aca="true" t="shared" si="11" ref="O5:O13">M5*N5</f>
        <v>115763.2</v>
      </c>
      <c r="P5" s="113">
        <v>4</v>
      </c>
      <c r="Q5" s="88">
        <f t="shared" si="5"/>
        <v>28940.8</v>
      </c>
      <c r="R5" s="85">
        <f aca="true" t="shared" si="12" ref="R5:R13">P5*Q5</f>
        <v>115763.2</v>
      </c>
      <c r="S5" s="112">
        <v>4</v>
      </c>
      <c r="T5" s="87">
        <f t="shared" si="6"/>
        <v>28940.8</v>
      </c>
      <c r="U5" s="84">
        <f aca="true" t="shared" si="13" ref="U5:U13">S5*T5</f>
        <v>115763.2</v>
      </c>
      <c r="V5" s="113">
        <v>6</v>
      </c>
      <c r="W5" s="88">
        <f t="shared" si="7"/>
        <v>28940.8</v>
      </c>
      <c r="X5" s="85">
        <f aca="true" t="shared" si="14" ref="X5:X13">V5*W5</f>
        <v>173644.8</v>
      </c>
      <c r="Y5" s="112">
        <v>6</v>
      </c>
      <c r="Z5" s="87">
        <f t="shared" si="8"/>
        <v>28940.8</v>
      </c>
      <c r="AA5" s="84">
        <f aca="true" t="shared" si="15" ref="AA5:AA13">Y5*Z5</f>
        <v>173644.8</v>
      </c>
      <c r="AB5" s="113">
        <v>4</v>
      </c>
      <c r="AC5" s="88">
        <f t="shared" si="9"/>
        <v>28940.8</v>
      </c>
      <c r="AD5" s="85">
        <f aca="true" t="shared" si="16" ref="AD5:AD13">AB5*AC5</f>
        <v>115763.2</v>
      </c>
      <c r="AE5" s="85">
        <f aca="true" t="shared" si="17" ref="AE5:AE13">G5+J5+M5+P5+S5+V5+Y5+AB5</f>
        <v>30</v>
      </c>
    </row>
    <row r="6" spans="1:31" ht="34.5" customHeight="1">
      <c r="A6" s="109">
        <v>3</v>
      </c>
      <c r="B6" s="100" t="s">
        <v>71</v>
      </c>
      <c r="C6" s="110" t="s">
        <v>49</v>
      </c>
      <c r="D6" s="109">
        <v>30</v>
      </c>
      <c r="E6" s="111">
        <v>21228.8</v>
      </c>
      <c r="F6" s="106">
        <f t="shared" si="10"/>
        <v>636864</v>
      </c>
      <c r="G6" s="112">
        <v>2</v>
      </c>
      <c r="H6" s="84">
        <f t="shared" si="0"/>
        <v>21228.8</v>
      </c>
      <c r="I6" s="84">
        <f t="shared" si="1"/>
        <v>42457.6</v>
      </c>
      <c r="J6" s="113">
        <v>2</v>
      </c>
      <c r="K6" s="85">
        <f t="shared" si="2"/>
        <v>21228.8</v>
      </c>
      <c r="L6" s="85">
        <f t="shared" si="3"/>
        <v>42457.6</v>
      </c>
      <c r="M6" s="112">
        <v>4</v>
      </c>
      <c r="N6" s="87">
        <f t="shared" si="4"/>
        <v>21228.8</v>
      </c>
      <c r="O6" s="84">
        <f t="shared" si="11"/>
        <v>84915.2</v>
      </c>
      <c r="P6" s="113">
        <v>4</v>
      </c>
      <c r="Q6" s="88">
        <f t="shared" si="5"/>
        <v>21228.8</v>
      </c>
      <c r="R6" s="85">
        <f t="shared" si="12"/>
        <v>84915.2</v>
      </c>
      <c r="S6" s="112">
        <v>4</v>
      </c>
      <c r="T6" s="87">
        <f t="shared" si="6"/>
        <v>21228.8</v>
      </c>
      <c r="U6" s="84">
        <f t="shared" si="13"/>
        <v>84915.2</v>
      </c>
      <c r="V6" s="113">
        <v>5</v>
      </c>
      <c r="W6" s="88">
        <f t="shared" si="7"/>
        <v>21228.8</v>
      </c>
      <c r="X6" s="85">
        <f t="shared" si="14"/>
        <v>106144</v>
      </c>
      <c r="Y6" s="112">
        <v>5</v>
      </c>
      <c r="Z6" s="87">
        <f t="shared" si="8"/>
        <v>21228.8</v>
      </c>
      <c r="AA6" s="84">
        <f t="shared" si="15"/>
        <v>106144</v>
      </c>
      <c r="AB6" s="113">
        <v>4</v>
      </c>
      <c r="AC6" s="88">
        <f t="shared" si="9"/>
        <v>21228.8</v>
      </c>
      <c r="AD6" s="85">
        <f t="shared" si="16"/>
        <v>84915.2</v>
      </c>
      <c r="AE6" s="85">
        <f t="shared" si="17"/>
        <v>30</v>
      </c>
    </row>
    <row r="7" spans="1:31" ht="60" customHeight="1">
      <c r="A7" s="103">
        <v>4</v>
      </c>
      <c r="B7" s="114" t="s">
        <v>73</v>
      </c>
      <c r="C7" s="115" t="s">
        <v>50</v>
      </c>
      <c r="D7" s="116">
        <v>100</v>
      </c>
      <c r="E7" s="105">
        <v>6912</v>
      </c>
      <c r="F7" s="106">
        <f t="shared" si="10"/>
        <v>691200</v>
      </c>
      <c r="G7" s="112"/>
      <c r="H7" s="84">
        <f t="shared" si="0"/>
        <v>6912</v>
      </c>
      <c r="I7" s="84">
        <f t="shared" si="1"/>
        <v>0</v>
      </c>
      <c r="J7" s="113">
        <v>14</v>
      </c>
      <c r="K7" s="85">
        <f t="shared" si="2"/>
        <v>6912</v>
      </c>
      <c r="L7" s="85">
        <f t="shared" si="3"/>
        <v>96768</v>
      </c>
      <c r="M7" s="112">
        <v>14</v>
      </c>
      <c r="N7" s="87">
        <f t="shared" si="4"/>
        <v>6912</v>
      </c>
      <c r="O7" s="84">
        <f t="shared" si="11"/>
        <v>96768</v>
      </c>
      <c r="P7" s="113">
        <v>14</v>
      </c>
      <c r="Q7" s="88">
        <f t="shared" si="5"/>
        <v>6912</v>
      </c>
      <c r="R7" s="85">
        <f t="shared" si="12"/>
        <v>96768</v>
      </c>
      <c r="S7" s="112">
        <v>14</v>
      </c>
      <c r="T7" s="87">
        <f t="shared" si="6"/>
        <v>6912</v>
      </c>
      <c r="U7" s="84">
        <f t="shared" si="13"/>
        <v>96768</v>
      </c>
      <c r="V7" s="113">
        <v>15</v>
      </c>
      <c r="W7" s="88">
        <f t="shared" si="7"/>
        <v>6912</v>
      </c>
      <c r="X7" s="85">
        <f t="shared" si="14"/>
        <v>103680</v>
      </c>
      <c r="Y7" s="112">
        <v>15</v>
      </c>
      <c r="Z7" s="87">
        <f t="shared" si="8"/>
        <v>6912</v>
      </c>
      <c r="AA7" s="84">
        <f t="shared" si="15"/>
        <v>103680</v>
      </c>
      <c r="AB7" s="113">
        <v>14</v>
      </c>
      <c r="AC7" s="88">
        <f t="shared" si="9"/>
        <v>6912</v>
      </c>
      <c r="AD7" s="85">
        <f t="shared" si="16"/>
        <v>96768</v>
      </c>
      <c r="AE7" s="85">
        <f t="shared" si="17"/>
        <v>100</v>
      </c>
    </row>
    <row r="8" spans="1:31" ht="40.5" customHeight="1">
      <c r="A8" s="103">
        <v>5</v>
      </c>
      <c r="B8" s="101" t="s">
        <v>72</v>
      </c>
      <c r="C8" s="104" t="s">
        <v>51</v>
      </c>
      <c r="D8" s="103">
        <v>18</v>
      </c>
      <c r="E8" s="105">
        <v>10272</v>
      </c>
      <c r="F8" s="106">
        <f t="shared" si="10"/>
        <v>184896</v>
      </c>
      <c r="G8" s="112"/>
      <c r="H8" s="84">
        <f t="shared" si="0"/>
        <v>10272</v>
      </c>
      <c r="I8" s="84">
        <f t="shared" si="1"/>
        <v>0</v>
      </c>
      <c r="J8" s="113">
        <v>9</v>
      </c>
      <c r="K8" s="85">
        <f t="shared" si="2"/>
        <v>10272</v>
      </c>
      <c r="L8" s="85">
        <f t="shared" si="3"/>
        <v>92448</v>
      </c>
      <c r="M8" s="112">
        <v>1</v>
      </c>
      <c r="N8" s="87">
        <f t="shared" si="4"/>
        <v>10272</v>
      </c>
      <c r="O8" s="84">
        <f t="shared" si="11"/>
        <v>10272</v>
      </c>
      <c r="P8" s="113">
        <v>1</v>
      </c>
      <c r="Q8" s="88">
        <f t="shared" si="5"/>
        <v>10272</v>
      </c>
      <c r="R8" s="85">
        <f t="shared" si="12"/>
        <v>10272</v>
      </c>
      <c r="S8" s="112">
        <v>1</v>
      </c>
      <c r="T8" s="87">
        <f t="shared" si="6"/>
        <v>10272</v>
      </c>
      <c r="U8" s="84">
        <f t="shared" si="13"/>
        <v>10272</v>
      </c>
      <c r="V8" s="113">
        <v>3</v>
      </c>
      <c r="W8" s="88">
        <f t="shared" si="7"/>
        <v>10272</v>
      </c>
      <c r="X8" s="85">
        <f t="shared" si="14"/>
        <v>30816</v>
      </c>
      <c r="Y8" s="112">
        <v>2</v>
      </c>
      <c r="Z8" s="87">
        <f t="shared" si="8"/>
        <v>10272</v>
      </c>
      <c r="AA8" s="84">
        <f t="shared" si="15"/>
        <v>20544</v>
      </c>
      <c r="AB8" s="113">
        <v>1</v>
      </c>
      <c r="AC8" s="88">
        <f t="shared" si="9"/>
        <v>10272</v>
      </c>
      <c r="AD8" s="85">
        <f t="shared" si="16"/>
        <v>10272</v>
      </c>
      <c r="AE8" s="85">
        <f t="shared" si="17"/>
        <v>18</v>
      </c>
    </row>
    <row r="9" spans="1:31" ht="36">
      <c r="A9" s="103">
        <v>6</v>
      </c>
      <c r="B9" s="101" t="s">
        <v>80</v>
      </c>
      <c r="C9" s="104" t="s">
        <v>52</v>
      </c>
      <c r="D9" s="103">
        <v>18</v>
      </c>
      <c r="E9" s="105">
        <v>10272</v>
      </c>
      <c r="F9" s="106">
        <f t="shared" si="10"/>
        <v>184896</v>
      </c>
      <c r="G9" s="112"/>
      <c r="H9" s="84">
        <f t="shared" si="0"/>
        <v>10272</v>
      </c>
      <c r="I9" s="84">
        <f t="shared" si="1"/>
        <v>0</v>
      </c>
      <c r="J9" s="113"/>
      <c r="K9" s="85">
        <f t="shared" si="2"/>
        <v>10272</v>
      </c>
      <c r="L9" s="85">
        <f t="shared" si="3"/>
        <v>0</v>
      </c>
      <c r="M9" s="112">
        <v>3</v>
      </c>
      <c r="N9" s="87">
        <f t="shared" si="4"/>
        <v>10272</v>
      </c>
      <c r="O9" s="84">
        <f t="shared" si="11"/>
        <v>30816</v>
      </c>
      <c r="P9" s="113">
        <v>3</v>
      </c>
      <c r="Q9" s="88">
        <f t="shared" si="5"/>
        <v>10272</v>
      </c>
      <c r="R9" s="85">
        <f t="shared" si="12"/>
        <v>30816</v>
      </c>
      <c r="S9" s="112">
        <v>3</v>
      </c>
      <c r="T9" s="87">
        <f t="shared" si="6"/>
        <v>10272</v>
      </c>
      <c r="U9" s="84">
        <f t="shared" si="13"/>
        <v>30816</v>
      </c>
      <c r="V9" s="113">
        <v>3</v>
      </c>
      <c r="W9" s="88">
        <f t="shared" si="7"/>
        <v>10272</v>
      </c>
      <c r="X9" s="85">
        <f t="shared" si="14"/>
        <v>30816</v>
      </c>
      <c r="Y9" s="112">
        <v>3</v>
      </c>
      <c r="Z9" s="87">
        <f t="shared" si="8"/>
        <v>10272</v>
      </c>
      <c r="AA9" s="84">
        <f t="shared" si="15"/>
        <v>30816</v>
      </c>
      <c r="AB9" s="113">
        <v>3</v>
      </c>
      <c r="AC9" s="88">
        <f t="shared" si="9"/>
        <v>10272</v>
      </c>
      <c r="AD9" s="85">
        <f t="shared" si="16"/>
        <v>30816</v>
      </c>
      <c r="AE9" s="85">
        <f t="shared" si="17"/>
        <v>18</v>
      </c>
    </row>
    <row r="10" spans="1:31" ht="36">
      <c r="A10" s="103">
        <v>7</v>
      </c>
      <c r="B10" s="117" t="s">
        <v>81</v>
      </c>
      <c r="C10" s="118" t="s">
        <v>52</v>
      </c>
      <c r="D10" s="103">
        <v>18</v>
      </c>
      <c r="E10" s="105">
        <v>10272</v>
      </c>
      <c r="F10" s="106">
        <f t="shared" si="10"/>
        <v>184896</v>
      </c>
      <c r="G10" s="112"/>
      <c r="H10" s="84">
        <f t="shared" si="0"/>
        <v>10272</v>
      </c>
      <c r="I10" s="84">
        <f t="shared" si="1"/>
        <v>0</v>
      </c>
      <c r="J10" s="113"/>
      <c r="K10" s="85">
        <f t="shared" si="2"/>
        <v>10272</v>
      </c>
      <c r="L10" s="85">
        <f t="shared" si="3"/>
        <v>0</v>
      </c>
      <c r="M10" s="112">
        <v>2</v>
      </c>
      <c r="N10" s="87">
        <f t="shared" si="4"/>
        <v>10272</v>
      </c>
      <c r="O10" s="84">
        <f t="shared" si="11"/>
        <v>20544</v>
      </c>
      <c r="P10" s="113">
        <v>2</v>
      </c>
      <c r="Q10" s="88">
        <f t="shared" si="5"/>
        <v>10272</v>
      </c>
      <c r="R10" s="85">
        <f t="shared" si="12"/>
        <v>20544</v>
      </c>
      <c r="S10" s="112">
        <v>2</v>
      </c>
      <c r="T10" s="87">
        <f t="shared" si="6"/>
        <v>10272</v>
      </c>
      <c r="U10" s="84">
        <f t="shared" si="13"/>
        <v>20544</v>
      </c>
      <c r="V10" s="113">
        <v>5</v>
      </c>
      <c r="W10" s="88">
        <f t="shared" si="7"/>
        <v>10272</v>
      </c>
      <c r="X10" s="85">
        <f t="shared" si="14"/>
        <v>51360</v>
      </c>
      <c r="Y10" s="112">
        <v>5</v>
      </c>
      <c r="Z10" s="87">
        <f t="shared" si="8"/>
        <v>10272</v>
      </c>
      <c r="AA10" s="84">
        <f t="shared" si="15"/>
        <v>51360</v>
      </c>
      <c r="AB10" s="113">
        <v>2</v>
      </c>
      <c r="AC10" s="88">
        <f t="shared" si="9"/>
        <v>10272</v>
      </c>
      <c r="AD10" s="85">
        <f t="shared" si="16"/>
        <v>20544</v>
      </c>
      <c r="AE10" s="85">
        <f t="shared" si="17"/>
        <v>18</v>
      </c>
    </row>
    <row r="11" spans="1:31" ht="33.75">
      <c r="A11" s="109">
        <v>8</v>
      </c>
      <c r="B11" s="119" t="s">
        <v>74</v>
      </c>
      <c r="C11" s="120" t="s">
        <v>53</v>
      </c>
      <c r="D11" s="109">
        <v>1</v>
      </c>
      <c r="E11" s="121">
        <v>326.37</v>
      </c>
      <c r="F11" s="106">
        <f t="shared" si="10"/>
        <v>326.37</v>
      </c>
      <c r="G11" s="112"/>
      <c r="H11" s="84">
        <f t="shared" si="0"/>
        <v>326.37</v>
      </c>
      <c r="I11" s="84">
        <f t="shared" si="1"/>
        <v>0</v>
      </c>
      <c r="J11" s="113"/>
      <c r="K11" s="85">
        <v>0</v>
      </c>
      <c r="L11" s="85">
        <f t="shared" si="3"/>
        <v>0</v>
      </c>
      <c r="M11" s="112">
        <v>0</v>
      </c>
      <c r="N11" s="87">
        <f t="shared" si="4"/>
        <v>326.37</v>
      </c>
      <c r="O11" s="84">
        <f t="shared" si="11"/>
        <v>0</v>
      </c>
      <c r="P11" s="113">
        <v>0</v>
      </c>
      <c r="Q11" s="88">
        <f t="shared" si="5"/>
        <v>326.37</v>
      </c>
      <c r="R11" s="85">
        <f t="shared" si="12"/>
        <v>0</v>
      </c>
      <c r="S11" s="112">
        <v>0</v>
      </c>
      <c r="T11" s="87">
        <f t="shared" si="6"/>
        <v>0</v>
      </c>
      <c r="U11" s="84">
        <f t="shared" si="13"/>
        <v>0</v>
      </c>
      <c r="V11" s="113">
        <v>0</v>
      </c>
      <c r="W11" s="88">
        <f t="shared" si="7"/>
        <v>326.37</v>
      </c>
      <c r="X11" s="85">
        <f t="shared" si="14"/>
        <v>0</v>
      </c>
      <c r="Y11" s="112">
        <v>1</v>
      </c>
      <c r="Z11" s="87">
        <f t="shared" si="8"/>
        <v>326.37</v>
      </c>
      <c r="AA11" s="84">
        <f t="shared" si="15"/>
        <v>326.37</v>
      </c>
      <c r="AB11" s="113">
        <v>0</v>
      </c>
      <c r="AC11" s="88">
        <f>E11</f>
        <v>326.37</v>
      </c>
      <c r="AD11" s="85">
        <f t="shared" si="16"/>
        <v>0</v>
      </c>
      <c r="AE11" s="85">
        <f t="shared" si="17"/>
        <v>1</v>
      </c>
    </row>
    <row r="12" spans="1:31" ht="22.5">
      <c r="A12" s="109">
        <v>9</v>
      </c>
      <c r="B12" s="119" t="s">
        <v>74</v>
      </c>
      <c r="C12" s="120" t="s">
        <v>54</v>
      </c>
      <c r="D12" s="109">
        <v>480</v>
      </c>
      <c r="E12" s="121">
        <v>931.17</v>
      </c>
      <c r="F12" s="106">
        <f t="shared" si="10"/>
        <v>446961.6</v>
      </c>
      <c r="G12" s="112">
        <v>23</v>
      </c>
      <c r="H12" s="84">
        <f t="shared" si="0"/>
        <v>931.17</v>
      </c>
      <c r="I12" s="84">
        <f t="shared" si="1"/>
        <v>21416.91</v>
      </c>
      <c r="J12" s="113">
        <v>37</v>
      </c>
      <c r="K12" s="85">
        <f>E12</f>
        <v>931.17</v>
      </c>
      <c r="L12" s="85">
        <f t="shared" si="3"/>
        <v>34453.29</v>
      </c>
      <c r="M12" s="112">
        <v>60</v>
      </c>
      <c r="N12" s="87">
        <f t="shared" si="4"/>
        <v>931.17</v>
      </c>
      <c r="O12" s="84">
        <f t="shared" si="11"/>
        <v>55870.2</v>
      </c>
      <c r="P12" s="113">
        <v>60</v>
      </c>
      <c r="Q12" s="88">
        <f t="shared" si="5"/>
        <v>931.17</v>
      </c>
      <c r="R12" s="85">
        <f t="shared" si="12"/>
        <v>55870.2</v>
      </c>
      <c r="S12" s="112">
        <v>60</v>
      </c>
      <c r="T12" s="87">
        <f t="shared" si="6"/>
        <v>931.17</v>
      </c>
      <c r="U12" s="84">
        <f t="shared" si="13"/>
        <v>55870.2</v>
      </c>
      <c r="V12" s="113">
        <v>90</v>
      </c>
      <c r="W12" s="88">
        <f t="shared" si="7"/>
        <v>931.17</v>
      </c>
      <c r="X12" s="85">
        <f t="shared" si="14"/>
        <v>83805.3</v>
      </c>
      <c r="Y12" s="112">
        <v>90</v>
      </c>
      <c r="Z12" s="87">
        <f t="shared" si="8"/>
        <v>931.17</v>
      </c>
      <c r="AA12" s="84">
        <f t="shared" si="15"/>
        <v>83805.3</v>
      </c>
      <c r="AB12" s="113">
        <v>60</v>
      </c>
      <c r="AC12" s="88">
        <f t="shared" si="9"/>
        <v>931.17</v>
      </c>
      <c r="AD12" s="85">
        <f t="shared" si="16"/>
        <v>55870.2</v>
      </c>
      <c r="AE12" s="85">
        <f t="shared" si="17"/>
        <v>480</v>
      </c>
    </row>
    <row r="13" spans="1:31" ht="45.75" thickBot="1">
      <c r="A13" s="109">
        <v>10</v>
      </c>
      <c r="B13" s="119" t="s">
        <v>32</v>
      </c>
      <c r="C13" s="120" t="s">
        <v>55</v>
      </c>
      <c r="D13" s="109">
        <v>500</v>
      </c>
      <c r="E13" s="121">
        <v>136.32</v>
      </c>
      <c r="F13" s="106">
        <f t="shared" si="10"/>
        <v>68160</v>
      </c>
      <c r="G13" s="89"/>
      <c r="H13" s="84">
        <f t="shared" si="0"/>
        <v>136.32</v>
      </c>
      <c r="I13" s="84">
        <f t="shared" si="1"/>
        <v>0</v>
      </c>
      <c r="J13" s="90"/>
      <c r="K13" s="85">
        <v>0</v>
      </c>
      <c r="L13" s="85">
        <f t="shared" si="3"/>
        <v>0</v>
      </c>
      <c r="M13" s="89"/>
      <c r="N13" s="87">
        <f t="shared" si="4"/>
        <v>136.32</v>
      </c>
      <c r="O13" s="84">
        <f t="shared" si="11"/>
        <v>0</v>
      </c>
      <c r="P13" s="90">
        <v>500</v>
      </c>
      <c r="Q13" s="88">
        <f t="shared" si="5"/>
        <v>136.32</v>
      </c>
      <c r="R13" s="85">
        <f t="shared" si="12"/>
        <v>68160</v>
      </c>
      <c r="S13" s="89"/>
      <c r="T13" s="87">
        <f>E13</f>
        <v>136.32</v>
      </c>
      <c r="U13" s="84">
        <f t="shared" si="13"/>
        <v>0</v>
      </c>
      <c r="V13" s="90"/>
      <c r="W13" s="88">
        <f t="shared" si="7"/>
        <v>136.32</v>
      </c>
      <c r="X13" s="85">
        <f t="shared" si="14"/>
        <v>0</v>
      </c>
      <c r="Y13" s="89"/>
      <c r="Z13" s="87">
        <f t="shared" si="8"/>
        <v>136.32</v>
      </c>
      <c r="AA13" s="84">
        <f t="shared" si="15"/>
        <v>0</v>
      </c>
      <c r="AB13" s="90"/>
      <c r="AC13" s="88">
        <f t="shared" si="9"/>
        <v>136.32</v>
      </c>
      <c r="AD13" s="85">
        <f t="shared" si="16"/>
        <v>0</v>
      </c>
      <c r="AE13" s="133">
        <f t="shared" si="17"/>
        <v>500</v>
      </c>
    </row>
    <row r="14" spans="1:31" ht="15.75" thickBot="1">
      <c r="A14" s="122" t="s">
        <v>78</v>
      </c>
      <c r="B14" s="123"/>
      <c r="C14" s="123"/>
      <c r="D14" s="123"/>
      <c r="E14" s="124"/>
      <c r="F14" s="125">
        <f>SUM(F4:F13)</f>
        <v>3536432.2900000005</v>
      </c>
      <c r="G14" s="91"/>
      <c r="H14" s="84">
        <v>0</v>
      </c>
      <c r="I14" s="87">
        <f>SUM(I4:I13)</f>
        <v>80750.03</v>
      </c>
      <c r="J14" s="92"/>
      <c r="K14" s="85">
        <f>E14</f>
        <v>0</v>
      </c>
      <c r="L14" s="93">
        <f>SUM(L4:L13)</f>
        <v>374635.05</v>
      </c>
      <c r="M14" s="91"/>
      <c r="N14" s="91"/>
      <c r="O14" s="87">
        <f>SUM(O4:O13)</f>
        <v>448699.64</v>
      </c>
      <c r="P14" s="92"/>
      <c r="Q14" s="92"/>
      <c r="R14" s="93">
        <f>SUM(R4:R13)</f>
        <v>516859.64</v>
      </c>
      <c r="S14" s="91"/>
      <c r="T14" s="91"/>
      <c r="U14" s="87">
        <f>SUM(U4:U13)</f>
        <v>448699.64</v>
      </c>
      <c r="V14" s="92"/>
      <c r="W14" s="92"/>
      <c r="X14" s="93">
        <f>SUM(X4:X13)</f>
        <v>614017.14</v>
      </c>
      <c r="Y14" s="91"/>
      <c r="Z14" s="91"/>
      <c r="AA14" s="87">
        <f>SUM(AA4:AA13)</f>
        <v>604071.51</v>
      </c>
      <c r="AB14" s="92"/>
      <c r="AC14" s="94"/>
      <c r="AD14" s="95">
        <f>SUM(AD4:AD13)</f>
        <v>448699.64</v>
      </c>
      <c r="AE14" s="134">
        <f>SUM(G14:AD14)</f>
        <v>3536432.2900000005</v>
      </c>
    </row>
    <row r="15" spans="30:31" ht="30">
      <c r="AD15" s="83" t="s">
        <v>76</v>
      </c>
      <c r="AE15" s="68">
        <f>3536432.29</f>
        <v>3536432.29</v>
      </c>
    </row>
  </sheetData>
  <sheetProtection/>
  <mergeCells count="12">
    <mergeCell ref="G2:I2"/>
    <mergeCell ref="AB2:AD2"/>
    <mergeCell ref="J2:L2"/>
    <mergeCell ref="A14:E14"/>
    <mergeCell ref="A1:F1"/>
    <mergeCell ref="J1:AD1"/>
    <mergeCell ref="AE2:AE3"/>
    <mergeCell ref="M2:O2"/>
    <mergeCell ref="P2:R2"/>
    <mergeCell ref="S2:U2"/>
    <mergeCell ref="V2:X2"/>
    <mergeCell ref="Y2:AA2"/>
  </mergeCells>
  <printOptions/>
  <pageMargins left="0" right="0"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Guzeev</dc:creator>
  <cp:keywords/>
  <dc:description/>
  <cp:lastModifiedBy>Венглинская Ирина Владимировна</cp:lastModifiedBy>
  <cp:lastPrinted>2022-10-07T13:35:53Z</cp:lastPrinted>
  <dcterms:created xsi:type="dcterms:W3CDTF">2015-09-16T16:52:06Z</dcterms:created>
  <dcterms:modified xsi:type="dcterms:W3CDTF">2022-10-07T13:36:42Z</dcterms:modified>
  <cp:category/>
  <cp:version/>
  <cp:contentType/>
  <cp:contentStatus/>
</cp:coreProperties>
</file>