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\\optimal\Общая\Есо\Прайсы\Свердловская область+\Екатеринбург\Реклама в транспорте\Для Работы\"/>
    </mc:Choice>
  </mc:AlternateContent>
  <bookViews>
    <workbookView xWindow="0" yWindow="0" windowWidth="28800" windowHeight="11700" activeTab="4"/>
  </bookViews>
  <sheets>
    <sheet name="ТРАМВАИ" sheetId="8" r:id="rId1"/>
    <sheet name="ТРОЛЛЕЙБУСЫ" sheetId="6" r:id="rId2"/>
    <sheet name="Лист1" sheetId="10" state="hidden" r:id="rId3"/>
    <sheet name="АВТОБУСЫ" sheetId="12" r:id="rId4"/>
    <sheet name="Листовки" sheetId="11" r:id="rId5"/>
    <sheet name="На спинках в транспорте" sheetId="14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4" i="12" l="1"/>
  <c r="J13" i="14" l="1"/>
  <c r="E36" i="12"/>
  <c r="D36" i="12"/>
  <c r="J32" i="8"/>
  <c r="K18" i="11" l="1"/>
  <c r="K13" i="11"/>
  <c r="K16" i="11"/>
  <c r="J21" i="11" l="1"/>
  <c r="K25" i="12" l="1"/>
  <c r="J25" i="12"/>
  <c r="I25" i="12"/>
  <c r="J27" i="12" l="1"/>
  <c r="I27" i="12"/>
  <c r="L27" i="12" l="1"/>
  <c r="I26" i="12"/>
  <c r="J26" i="12"/>
  <c r="L25" i="12"/>
  <c r="F44" i="12"/>
  <c r="L26" i="12" l="1"/>
  <c r="I50" i="12"/>
  <c r="I51" i="12" l="1"/>
  <c r="I56" i="12"/>
  <c r="AC20" i="14"/>
  <c r="AC21" i="14"/>
  <c r="AC22" i="14"/>
  <c r="AC23" i="14"/>
  <c r="AC19" i="14"/>
  <c r="AF20" i="14"/>
  <c r="AJ20" i="14"/>
  <c r="AN20" i="14"/>
  <c r="AF21" i="14"/>
  <c r="AJ21" i="14"/>
  <c r="AN21" i="14"/>
  <c r="AF22" i="14"/>
  <c r="AJ22" i="14"/>
  <c r="AN22" i="14"/>
  <c r="AF23" i="14"/>
  <c r="AJ23" i="14"/>
  <c r="AN23" i="14"/>
  <c r="AN19" i="14"/>
  <c r="AJ19" i="14"/>
  <c r="AF19" i="14"/>
  <c r="N23" i="14"/>
  <c r="J23" i="14"/>
  <c r="F23" i="14"/>
  <c r="C23" i="14"/>
  <c r="N22" i="14"/>
  <c r="J22" i="14"/>
  <c r="F22" i="14"/>
  <c r="C22" i="14"/>
  <c r="N21" i="14"/>
  <c r="J21" i="14"/>
  <c r="F21" i="14"/>
  <c r="C21" i="14"/>
  <c r="N20" i="14"/>
  <c r="J20" i="14"/>
  <c r="F20" i="14"/>
  <c r="C20" i="14"/>
  <c r="N19" i="14"/>
  <c r="J19" i="14"/>
  <c r="F19" i="14"/>
  <c r="C19" i="14"/>
  <c r="R20" i="14" l="1"/>
  <c r="R21" i="14"/>
  <c r="R22" i="14"/>
  <c r="R23" i="14"/>
  <c r="I57" i="12"/>
  <c r="I58" i="12"/>
  <c r="AV20" i="14"/>
  <c r="V19" i="14"/>
  <c r="V21" i="14"/>
  <c r="AV19" i="14"/>
  <c r="R19" i="14"/>
  <c r="AV23" i="14"/>
  <c r="AV21" i="14"/>
  <c r="AR22" i="14"/>
  <c r="AR20" i="14"/>
  <c r="AV22" i="14"/>
  <c r="AR19" i="14"/>
  <c r="AR21" i="14"/>
  <c r="AR23" i="14"/>
  <c r="V23" i="14"/>
  <c r="V22" i="14"/>
  <c r="V20" i="14"/>
  <c r="K50" i="12" l="1"/>
  <c r="K56" i="12" s="1"/>
  <c r="J50" i="12"/>
  <c r="J56" i="12" s="1"/>
  <c r="J58" i="12" l="1"/>
  <c r="J57" i="12"/>
  <c r="L56" i="12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R11" i="11"/>
  <c r="L57" i="12" l="1"/>
  <c r="L58" i="12"/>
  <c r="C16" i="11"/>
  <c r="E36" i="11" l="1"/>
  <c r="E35" i="11"/>
  <c r="L36" i="11" l="1"/>
  <c r="J36" i="11"/>
  <c r="G36" i="11"/>
  <c r="E34" i="11" l="1"/>
  <c r="G34" i="11"/>
  <c r="J34" i="11"/>
  <c r="L34" i="11"/>
  <c r="G35" i="11"/>
  <c r="J35" i="11"/>
  <c r="L35" i="11"/>
  <c r="M36" i="11" l="1"/>
  <c r="N36" i="11"/>
  <c r="H36" i="11"/>
  <c r="C10" i="11"/>
  <c r="I36" i="11" s="1"/>
  <c r="I34" i="11" l="1"/>
  <c r="I35" i="11"/>
  <c r="N34" i="11"/>
  <c r="N35" i="11"/>
  <c r="M35" i="11"/>
  <c r="M34" i="11"/>
  <c r="H34" i="11"/>
  <c r="H35" i="11"/>
  <c r="J52" i="12" l="1"/>
  <c r="I52" i="12"/>
  <c r="J51" i="12"/>
  <c r="L50" i="12"/>
  <c r="D38" i="12"/>
  <c r="C38" i="12"/>
  <c r="D37" i="12"/>
  <c r="C37" i="12"/>
  <c r="K36" i="12"/>
  <c r="J36" i="12"/>
  <c r="J38" i="12" s="1"/>
  <c r="I38" i="12"/>
  <c r="F36" i="12"/>
  <c r="J21" i="12"/>
  <c r="I21" i="12"/>
  <c r="J20" i="12"/>
  <c r="I20" i="12"/>
  <c r="L19" i="12"/>
  <c r="F13" i="12"/>
  <c r="D7" i="12"/>
  <c r="D6" i="12"/>
  <c r="K5" i="12"/>
  <c r="J5" i="12"/>
  <c r="J7" i="12" s="1"/>
  <c r="I7" i="12"/>
  <c r="F5" i="12"/>
  <c r="L51" i="12" l="1"/>
  <c r="F38" i="12"/>
  <c r="L21" i="12"/>
  <c r="F6" i="12"/>
  <c r="F37" i="12"/>
  <c r="L52" i="12"/>
  <c r="L36" i="12"/>
  <c r="L5" i="12"/>
  <c r="L20" i="12"/>
  <c r="F7" i="12"/>
  <c r="L38" i="12"/>
  <c r="L7" i="12"/>
  <c r="I37" i="12"/>
  <c r="J37" i="12"/>
  <c r="J6" i="12"/>
  <c r="L37" i="12" l="1"/>
  <c r="L6" i="12"/>
  <c r="I14" i="6" l="1"/>
  <c r="I13" i="6"/>
  <c r="I10" i="6"/>
  <c r="I9" i="6"/>
  <c r="C14" i="6"/>
  <c r="C13" i="6"/>
  <c r="C10" i="6"/>
  <c r="C9" i="6"/>
  <c r="I41" i="8"/>
  <c r="I40" i="8"/>
  <c r="I37" i="8"/>
  <c r="I36" i="8"/>
  <c r="C41" i="8"/>
  <c r="C40" i="8"/>
  <c r="C37" i="8"/>
  <c r="C36" i="8"/>
  <c r="I14" i="8"/>
  <c r="I13" i="8"/>
  <c r="C14" i="8"/>
  <c r="C13" i="8"/>
  <c r="C10" i="8"/>
  <c r="C9" i="8"/>
  <c r="J30" i="11" l="1"/>
  <c r="M30" i="11"/>
  <c r="L30" i="11"/>
  <c r="N30" i="11"/>
  <c r="J31" i="11"/>
  <c r="M31" i="11"/>
  <c r="L31" i="11"/>
  <c r="N31" i="11"/>
  <c r="J32" i="11"/>
  <c r="M32" i="11"/>
  <c r="L32" i="11"/>
  <c r="N32" i="11"/>
  <c r="J33" i="11"/>
  <c r="M33" i="11"/>
  <c r="L33" i="11"/>
  <c r="N33" i="11"/>
  <c r="N29" i="11"/>
  <c r="L29" i="11"/>
  <c r="M29" i="11"/>
  <c r="J29" i="11"/>
  <c r="I30" i="11"/>
  <c r="I31" i="11"/>
  <c r="I32" i="11"/>
  <c r="I33" i="11"/>
  <c r="I29" i="11"/>
  <c r="G30" i="11"/>
  <c r="G31" i="11"/>
  <c r="G32" i="11"/>
  <c r="G33" i="11"/>
  <c r="G29" i="11"/>
  <c r="H30" i="11"/>
  <c r="H31" i="11"/>
  <c r="H32" i="11"/>
  <c r="H33" i="11"/>
  <c r="H29" i="11"/>
  <c r="E29" i="11"/>
  <c r="E30" i="11"/>
  <c r="E31" i="11"/>
  <c r="E32" i="11"/>
  <c r="E33" i="11"/>
  <c r="M37" i="11" l="1"/>
  <c r="L37" i="11"/>
  <c r="N37" i="11"/>
  <c r="I37" i="11"/>
  <c r="G37" i="11"/>
  <c r="J37" i="11"/>
  <c r="E37" i="11"/>
  <c r="H37" i="11"/>
  <c r="B2" i="10"/>
  <c r="E2" i="10"/>
  <c r="H2" i="10"/>
  <c r="K2" i="10"/>
  <c r="N2" i="10"/>
  <c r="P2" i="10" l="1"/>
  <c r="Q2" i="10" s="1"/>
  <c r="J4" i="6"/>
  <c r="J12" i="6" s="1"/>
  <c r="D4" i="6"/>
  <c r="D8" i="6" s="1"/>
  <c r="D12" i="6" s="1"/>
  <c r="J39" i="8"/>
  <c r="J35" i="8"/>
  <c r="J31" i="8"/>
  <c r="D39" i="8"/>
  <c r="D35" i="8"/>
  <c r="D31" i="8"/>
  <c r="J12" i="8"/>
  <c r="J8" i="8"/>
  <c r="D12" i="8"/>
  <c r="D8" i="8"/>
  <c r="J8" i="6" l="1"/>
  <c r="F33" i="8" l="1"/>
  <c r="F32" i="8"/>
  <c r="L32" i="8" l="1"/>
  <c r="L33" i="8"/>
  <c r="J40" i="8"/>
  <c r="L40" i="8" s="1"/>
  <c r="D40" i="8"/>
  <c r="F41" i="8" s="1"/>
  <c r="J36" i="8"/>
  <c r="L37" i="8" s="1"/>
  <c r="D36" i="8"/>
  <c r="F6" i="8"/>
  <c r="F5" i="8"/>
  <c r="F6" i="6"/>
  <c r="F5" i="6"/>
  <c r="J13" i="8"/>
  <c r="L14" i="8" s="1"/>
  <c r="D13" i="8"/>
  <c r="F14" i="8" s="1"/>
  <c r="J9" i="8"/>
  <c r="L10" i="8" s="1"/>
  <c r="D9" i="8"/>
  <c r="L6" i="8"/>
  <c r="L5" i="8"/>
  <c r="L41" i="8" l="1"/>
  <c r="L36" i="8"/>
  <c r="F37" i="8"/>
  <c r="F36" i="8"/>
  <c r="F40" i="8"/>
  <c r="F13" i="8"/>
  <c r="L9" i="8"/>
  <c r="F9" i="8"/>
  <c r="F10" i="8"/>
  <c r="L13" i="8"/>
  <c r="D13" i="6"/>
  <c r="D9" i="6"/>
  <c r="F10" i="6" l="1"/>
  <c r="F9" i="6"/>
  <c r="J9" i="6" l="1"/>
  <c r="J13" i="6"/>
  <c r="L14" i="6" s="1"/>
  <c r="L6" i="6"/>
  <c r="L5" i="6"/>
  <c r="L13" i="6" l="1"/>
  <c r="L10" i="6"/>
  <c r="L9" i="6"/>
  <c r="F14" i="6"/>
  <c r="F13" i="6"/>
</calcChain>
</file>

<file path=xl/sharedStrings.xml><?xml version="1.0" encoding="utf-8"?>
<sst xmlns="http://schemas.openxmlformats.org/spreadsheetml/2006/main" count="477" uniqueCount="165">
  <si>
    <t>3 мес</t>
  </si>
  <si>
    <t>Трамвай 1 категории</t>
  </si>
  <si>
    <t>Трамвай 2 категории</t>
  </si>
  <si>
    <t>Троллейбус 1 категории</t>
  </si>
  <si>
    <t>Троллейбус 2 категории</t>
  </si>
  <si>
    <t>Аренда</t>
  </si>
  <si>
    <t>Печать</t>
  </si>
  <si>
    <t>Монтаж</t>
  </si>
  <si>
    <t>Итого</t>
  </si>
  <si>
    <t>6 мес</t>
  </si>
  <si>
    <t>12 мес</t>
  </si>
  <si>
    <t>Адаптация макета (из имеющегося файла заказчика)</t>
  </si>
  <si>
    <t>Верстка макета из файлов, предоставленных Заказчиком</t>
  </si>
  <si>
    <t>Полный цикл разработки оригинал-макета</t>
  </si>
  <si>
    <t>Доработка/изменение уже согласованного макета</t>
  </si>
  <si>
    <t>4 недели</t>
  </si>
  <si>
    <t>8 недель</t>
  </si>
  <si>
    <t>1 категория</t>
  </si>
  <si>
    <t>2 категория</t>
  </si>
  <si>
    <t>Полное брендирование</t>
  </si>
  <si>
    <t>Промо брендирование (борта)</t>
  </si>
  <si>
    <t>Стоимость услуг дизайнера, руб.</t>
  </si>
  <si>
    <t>Соответствие маршрутов категориям</t>
  </si>
  <si>
    <t>Пролонгация размещения (ПОЛНОЕ брендирование)</t>
  </si>
  <si>
    <t>Пролонгация размещения (ПРОМО брендирование)</t>
  </si>
  <si>
    <t>цена за аренду + 2000 р./мес (техсопровождение*)</t>
  </si>
  <si>
    <t>цена за аренду + 3000 р./мес (техсопровождение*)</t>
  </si>
  <si>
    <t>Верстка макета из файлов Заказчика</t>
  </si>
  <si>
    <t>Полный цикл разработки макета</t>
  </si>
  <si>
    <t>Адаптация макета из файла Заказчика</t>
  </si>
  <si>
    <t>Закрепленные маршруты</t>
  </si>
  <si>
    <t>Северное трамвайное</t>
  </si>
  <si>
    <t>Западное трамвайное</t>
  </si>
  <si>
    <t>Октябрьское троллейбусное</t>
  </si>
  <si>
    <t>Орджоникидзевское троллейбусное</t>
  </si>
  <si>
    <t>Южное трамвайное</t>
  </si>
  <si>
    <t>Материалы</t>
  </si>
  <si>
    <t>А4</t>
  </si>
  <si>
    <t>А3</t>
  </si>
  <si>
    <t>А4 двуст.</t>
  </si>
  <si>
    <t>А3 двуст.</t>
  </si>
  <si>
    <t>А4 двусторонняя</t>
  </si>
  <si>
    <t>А3 двусторонняя</t>
  </si>
  <si>
    <t>Услуги дизайнера</t>
  </si>
  <si>
    <t xml:space="preserve">ПРИМЕРЫ ДВУСТОРОННИХ И ОДНОСТОРОННИХ ЛИСТОВОК </t>
  </si>
  <si>
    <t>Кол-во ТС</t>
  </si>
  <si>
    <t>Цена, руб.</t>
  </si>
  <si>
    <t>Окончательная цена складывается из стоимости аренды, печати и монтажа/демонтажа. Стоимость указана за 1 ТС.</t>
  </si>
  <si>
    <t>4, 9, 10, 14, 15, 20, 25, 27, 33, 34</t>
  </si>
  <si>
    <t>2, 5, 5а, 7, 8, 12, 13, 16, 17, 22, 23, 24</t>
  </si>
  <si>
    <t>1, 3, 6, 11, 18, 19, 21, 26, 32</t>
  </si>
  <si>
    <t>Монт./Демонт.</t>
  </si>
  <si>
    <t>*Техсопровождение - полная ответственность Исполнителя перед Заказчиком по поддержанию РИМ в надлежащем состоянии, независимо от внешних факторов, в т.ч. повреждения при ДТП</t>
  </si>
  <si>
    <t>Пролонгация размещения</t>
  </si>
  <si>
    <t>*Техсопровождение - полная ответственность Исполнителя перед Заказчиком по поддержанию РИМ в надлежащем состоянии, независимо от внешних факторов, в т.ч. повреждения при ДТП и противоправных действиях третьих лиц</t>
  </si>
  <si>
    <t>3 мес**</t>
  </si>
  <si>
    <r>
      <t xml:space="preserve">**Размещение производится на количество месяцев полного брендирования. Возможно использование </t>
    </r>
    <r>
      <rPr>
        <b/>
        <sz val="10"/>
        <color theme="1"/>
        <rFont val="Arial"/>
        <family val="2"/>
        <charset val="204"/>
      </rPr>
      <t>ТОЛЬКО</t>
    </r>
    <r>
      <rPr>
        <sz val="10"/>
        <color theme="1"/>
        <rFont val="Arial"/>
        <family val="2"/>
        <charset val="204"/>
      </rPr>
      <t xml:space="preserve"> при полном брендировании.</t>
    </r>
  </si>
  <si>
    <t>Срок</t>
  </si>
  <si>
    <t>Маршруты автобусов, доступных к брендированию</t>
  </si>
  <si>
    <t>Период</t>
  </si>
  <si>
    <t>Опция "3 окна" (медиастикеры по одному борту)</t>
  </si>
  <si>
    <t>Автобусный парк №2</t>
  </si>
  <si>
    <t>Автобусный парк №3</t>
  </si>
  <si>
    <t>Название депо (парка)</t>
  </si>
  <si>
    <t>Цена с ламинацией, руб.</t>
  </si>
  <si>
    <t>Автобусный парк №6</t>
  </si>
  <si>
    <t>Автобусный парк №2**</t>
  </si>
  <si>
    <t>Автобусный парк №3**</t>
  </si>
  <si>
    <t>Автобусный парк №6**</t>
  </si>
  <si>
    <t>Октябрьское троллейбусное депо</t>
  </si>
  <si>
    <t>Западное трамвайное депо*</t>
  </si>
  <si>
    <t>Северное трамвайное депо</t>
  </si>
  <si>
    <t>Южное трамвайное депо</t>
  </si>
  <si>
    <t>Доработка/изменение согласованного макета</t>
  </si>
  <si>
    <t>ВНИМАНИЕ!   Минимальный заказ при размещении листовок - 1 депо (парк). Фактическое количество машин в депо больше указанного в прайсе,
 но некоторые из них не оборудованы под размещение листовок, поэтому указано реальное количество рекламных мест</t>
  </si>
  <si>
    <t>Депо (парк)</t>
  </si>
  <si>
    <t>ВСЕ ДЕПО (ПАРКИ)</t>
  </si>
  <si>
    <t>макс. кол-во ТС</t>
  </si>
  <si>
    <t>СТОИМОСТЬ РАЗМЕЩЕНИЯ "ПОД КЛЮЧ" (печать, монтаж, аренда)</t>
  </si>
  <si>
    <t>Западное трамвайное депо</t>
  </si>
  <si>
    <t>1, 3, 4, 5, 6, 7, 9, 11, 14, 15, 17, 20</t>
  </si>
  <si>
    <r>
      <rPr>
        <b/>
        <sz val="11"/>
        <color theme="1"/>
        <rFont val="Calibri"/>
        <family val="2"/>
        <charset val="204"/>
        <scheme val="minor"/>
      </rPr>
      <t>21,25</t>
    </r>
    <r>
      <rPr>
        <sz val="11"/>
        <color theme="1"/>
        <rFont val="Calibri"/>
        <family val="2"/>
        <charset val="204"/>
        <scheme val="minor"/>
      </rPr>
      <t>,43,50,</t>
    </r>
    <r>
      <rPr>
        <b/>
        <sz val="11"/>
        <color theme="1"/>
        <rFont val="Calibri"/>
        <family val="2"/>
        <charset val="204"/>
        <scheme val="minor"/>
      </rPr>
      <t>57</t>
    </r>
    <r>
      <rPr>
        <sz val="11"/>
        <color theme="1"/>
        <rFont val="Calibri"/>
        <family val="2"/>
        <charset val="204"/>
        <scheme val="minor"/>
      </rPr>
      <t>,60,85,95</t>
    </r>
  </si>
  <si>
    <r>
      <rPr>
        <b/>
        <sz val="11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theme="1"/>
        <rFont val="Calibri"/>
        <family val="2"/>
        <charset val="204"/>
        <scheme val="minor"/>
      </rPr>
      <t>21</t>
    </r>
    <r>
      <rPr>
        <sz val="11"/>
        <color theme="1"/>
        <rFont val="Calibri"/>
        <family val="2"/>
        <charset val="204"/>
        <scheme val="minor"/>
      </rPr>
      <t>,24,</t>
    </r>
    <r>
      <rPr>
        <b/>
        <sz val="11"/>
        <color theme="1"/>
        <rFont val="Calibri"/>
        <family val="2"/>
        <charset val="204"/>
        <scheme val="minor"/>
      </rPr>
      <t>25</t>
    </r>
    <r>
      <rPr>
        <sz val="11"/>
        <color theme="1"/>
        <rFont val="Calibri"/>
        <family val="2"/>
        <charset val="204"/>
        <scheme val="minor"/>
      </rPr>
      <t>,27,28,29,32,45,45а,50,56,</t>
    </r>
    <r>
      <rPr>
        <b/>
        <sz val="11"/>
        <color theme="1"/>
        <rFont val="Calibri"/>
        <family val="2"/>
        <charset val="204"/>
        <scheme val="minor"/>
      </rPr>
      <t>57</t>
    </r>
    <r>
      <rPr>
        <sz val="11"/>
        <color theme="1"/>
        <rFont val="Calibri"/>
        <family val="2"/>
        <charset val="204"/>
        <scheme val="minor"/>
      </rPr>
      <t>,57а,61,76</t>
    </r>
  </si>
  <si>
    <r>
      <rPr>
        <b/>
        <sz val="11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,9,11,17,18,24,27,28,43,54,57,57а,61,76</t>
    </r>
  </si>
  <si>
    <t>ап-2</t>
  </si>
  <si>
    <t>ап-3</t>
  </si>
  <si>
    <t>ап-6</t>
  </si>
  <si>
    <t>45а</t>
  </si>
  <si>
    <t>57а</t>
  </si>
  <si>
    <t>+</t>
  </si>
  <si>
    <t>1,21,24,25,27,28,29,32,43,45,45а,50,54,56,57,57а,60,61,76,85,95</t>
  </si>
  <si>
    <t>печать</t>
  </si>
  <si>
    <t>ИТОГО</t>
  </si>
  <si>
    <t>А4 горизонт.</t>
  </si>
  <si>
    <t>чехол А4 гор.</t>
  </si>
  <si>
    <t>По 15 чехлов в 1 ТС</t>
  </si>
  <si>
    <t>По 10 чехлов в 1 ТС</t>
  </si>
  <si>
    <t>ТС, шт</t>
  </si>
  <si>
    <t>монт./дем.</t>
  </si>
  <si>
    <t>ВАЖНО! Минимальный заказ - 10 ТС</t>
  </si>
  <si>
    <t>ПРИМЕР РАЗМЕЩЕНИЯ ЧЕХЛОВ НА СПИНКАХ ОБЩЕСТВЕННОГО ТРАНСПОРТА</t>
  </si>
  <si>
    <t>Односторонние ламинированные листовки</t>
  </si>
  <si>
    <t>Двусторонние ламинированные листовки</t>
  </si>
  <si>
    <t>СТОИМОСТЬ РАЗМЕЩЕНИЯ "ПОД КЛЮЧ" (Аренда + печать + монтаж)</t>
  </si>
  <si>
    <t xml:space="preserve">Пролонгация </t>
  </si>
  <si>
    <t>Заднего окна</t>
  </si>
  <si>
    <t>Заднего борта</t>
  </si>
  <si>
    <t xml:space="preserve">цена аренды </t>
  </si>
  <si>
    <t xml:space="preserve"> + 300 руб./мес.</t>
  </si>
  <si>
    <t>Итого:</t>
  </si>
  <si>
    <r>
      <t>А4 (</t>
    </r>
    <r>
      <rPr>
        <b/>
        <sz val="11"/>
        <color theme="1"/>
        <rFont val="Calibri"/>
        <family val="2"/>
        <charset val="204"/>
        <scheme val="minor"/>
      </rPr>
      <t>вертикал.</t>
    </r>
    <r>
      <rPr>
        <sz val="11"/>
        <color theme="1"/>
        <rFont val="Calibri"/>
        <family val="2"/>
        <charset val="204"/>
        <scheme val="minor"/>
      </rPr>
      <t>)</t>
    </r>
  </si>
  <si>
    <r>
      <t>А3 (</t>
    </r>
    <r>
      <rPr>
        <b/>
        <sz val="11"/>
        <color theme="1"/>
        <rFont val="Calibri"/>
        <family val="2"/>
        <charset val="204"/>
        <scheme val="minor"/>
      </rPr>
      <t>горизонт.</t>
    </r>
    <r>
      <rPr>
        <sz val="11"/>
        <color theme="1"/>
        <rFont val="Calibri"/>
        <family val="2"/>
        <charset val="204"/>
        <scheme val="minor"/>
      </rPr>
      <t>)</t>
    </r>
  </si>
  <si>
    <t>36,43,88,91,97</t>
  </si>
  <si>
    <t>уникальные</t>
  </si>
  <si>
    <t>общие маршруты автобусов</t>
  </si>
  <si>
    <r>
      <rPr>
        <b/>
        <sz val="11"/>
        <color rgb="FFFF0000"/>
        <rFont val="Calibri"/>
        <family val="2"/>
        <charset val="204"/>
        <scheme val="minor"/>
      </rPr>
      <t>24</t>
    </r>
    <r>
      <rPr>
        <sz val="11"/>
        <color theme="1"/>
        <rFont val="Calibri"/>
        <family val="2"/>
        <charset val="204"/>
        <scheme val="minor"/>
      </rPr>
      <t xml:space="preserve">,      </t>
    </r>
    <r>
      <rPr>
        <b/>
        <sz val="11"/>
        <color rgb="FFFF0000"/>
        <rFont val="Calibri"/>
        <family val="2"/>
        <charset val="204"/>
        <scheme val="minor"/>
      </rPr>
      <t>27</t>
    </r>
    <r>
      <rPr>
        <sz val="11"/>
        <color theme="1"/>
        <rFont val="Calibri"/>
        <family val="2"/>
        <charset val="204"/>
        <scheme val="minor"/>
      </rPr>
      <t xml:space="preserve">,28,      </t>
    </r>
    <r>
      <rPr>
        <b/>
        <sz val="11"/>
        <color rgb="FFFF0000"/>
        <rFont val="Calibri"/>
        <family val="2"/>
        <charset val="204"/>
        <scheme val="minor"/>
      </rPr>
      <t>54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rgb="FFFF0000"/>
        <rFont val="Calibri"/>
        <family val="2"/>
        <charset val="204"/>
        <scheme val="minor"/>
      </rPr>
      <t>57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rgb="FFFF0000"/>
        <rFont val="Calibri"/>
        <family val="2"/>
        <charset val="204"/>
        <scheme val="minor"/>
      </rPr>
      <t>57а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rgb="FFFF0000"/>
        <rFont val="Calibri"/>
        <family val="2"/>
        <charset val="204"/>
        <scheme val="minor"/>
      </rPr>
      <t>58</t>
    </r>
  </si>
  <si>
    <r>
      <rPr>
        <b/>
        <sz val="11"/>
        <color rgb="FFFF0000"/>
        <rFont val="Calibri"/>
        <family val="2"/>
        <charset val="204"/>
        <scheme val="minor"/>
      </rPr>
      <t>24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rgb="FFFF0000"/>
        <rFont val="Calibri"/>
        <family val="2"/>
        <charset val="204"/>
        <scheme val="minor"/>
      </rPr>
      <t>25</t>
    </r>
    <r>
      <rPr>
        <sz val="11"/>
        <color theme="1"/>
        <rFont val="Calibri"/>
        <family val="2"/>
        <charset val="204"/>
        <scheme val="minor"/>
      </rPr>
      <t xml:space="preserve">,27,      </t>
    </r>
    <r>
      <rPr>
        <b/>
        <sz val="11"/>
        <color rgb="FFFF0000"/>
        <rFont val="Calibri"/>
        <family val="2"/>
        <charset val="204"/>
        <scheme val="minor"/>
      </rPr>
      <t>50</t>
    </r>
    <r>
      <rPr>
        <sz val="11"/>
        <color theme="1"/>
        <rFont val="Calibri"/>
        <family val="2"/>
        <charset val="204"/>
        <scheme val="minor"/>
      </rPr>
      <t xml:space="preserve">,      </t>
    </r>
    <r>
      <rPr>
        <b/>
        <sz val="11"/>
        <color rgb="FFFF0000"/>
        <rFont val="Calibri"/>
        <family val="2"/>
        <charset val="204"/>
        <scheme val="minor"/>
      </rPr>
      <t>57</t>
    </r>
    <r>
      <rPr>
        <sz val="11"/>
        <color theme="1"/>
        <rFont val="Calibri"/>
        <family val="2"/>
        <charset val="204"/>
        <scheme val="minor"/>
      </rPr>
      <t xml:space="preserve">,               </t>
    </r>
    <r>
      <rPr>
        <b/>
        <sz val="11"/>
        <color rgb="FFFF0000"/>
        <rFont val="Calibri"/>
        <family val="2"/>
        <charset val="204"/>
        <scheme val="minor"/>
      </rPr>
      <t>59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rgb="FFFF0000"/>
        <rFont val="Calibri"/>
        <family val="2"/>
        <charset val="204"/>
        <scheme val="minor"/>
      </rPr>
      <t>61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rgb="FFFF0000"/>
        <rFont val="Calibri"/>
        <family val="2"/>
        <charset val="204"/>
        <scheme val="minor"/>
      </rPr>
      <t>76</t>
    </r>
  </si>
  <si>
    <r>
      <t>24,</t>
    </r>
    <r>
      <rPr>
        <b/>
        <sz val="11"/>
        <color rgb="FFFF0000"/>
        <rFont val="Calibri"/>
        <family val="2"/>
        <charset val="204"/>
        <scheme val="minor"/>
      </rPr>
      <t>25</t>
    </r>
    <r>
      <rPr>
        <sz val="11"/>
        <color theme="1"/>
        <rFont val="Calibri"/>
        <family val="2"/>
        <charset val="204"/>
        <scheme val="minor"/>
      </rPr>
      <t>,27,</t>
    </r>
    <r>
      <rPr>
        <b/>
        <sz val="11"/>
        <color rgb="FFFF0000"/>
        <rFont val="Calibri"/>
        <family val="2"/>
        <charset val="204"/>
        <scheme val="minor"/>
      </rPr>
      <t>28</t>
    </r>
    <r>
      <rPr>
        <sz val="11"/>
        <color theme="1"/>
        <rFont val="Calibri"/>
        <family val="2"/>
        <charset val="204"/>
        <scheme val="minor"/>
      </rPr>
      <t>,50,54,</t>
    </r>
    <r>
      <rPr>
        <b/>
        <sz val="11"/>
        <color rgb="FFFF0000"/>
        <rFont val="Calibri"/>
        <family val="2"/>
        <charset val="204"/>
        <scheme val="minor"/>
      </rPr>
      <t>57</t>
    </r>
    <r>
      <rPr>
        <sz val="11"/>
        <color theme="1"/>
        <rFont val="Calibri"/>
        <family val="2"/>
        <charset val="204"/>
        <scheme val="minor"/>
      </rPr>
      <t>,57а,58,59,</t>
    </r>
    <r>
      <rPr>
        <b/>
        <sz val="11"/>
        <color rgb="FFFF0000"/>
        <rFont val="Calibri"/>
        <family val="2"/>
        <charset val="204"/>
        <scheme val="minor"/>
      </rPr>
      <t>61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rgb="FFFF0000"/>
        <rFont val="Calibri"/>
        <family val="2"/>
        <charset val="204"/>
        <scheme val="minor"/>
      </rPr>
      <t>76</t>
    </r>
  </si>
  <si>
    <t>60,65,69,71,96</t>
  </si>
  <si>
    <t>АП-2 (ротация):</t>
  </si>
  <si>
    <t>АП-3 (ротация):</t>
  </si>
  <si>
    <t>8, 10, 12, 33</t>
  </si>
  <si>
    <t>60,65,69,71,96;       24,25,27,28,50,54,57,57а,58,59,61,76</t>
  </si>
  <si>
    <t>85,95;                         24,25,27,50,57,59,61,76</t>
  </si>
  <si>
    <t>36,43,88,91,97;       24,27,28,54,57,57а,58</t>
  </si>
  <si>
    <t>1, 6, 9, 11, 14, 15, 20</t>
  </si>
  <si>
    <t>3, 4, 5, 7, 8, 10, 12, 17, 33</t>
  </si>
  <si>
    <t>Монтаж/Демонтаж</t>
  </si>
  <si>
    <t>Изготовление, печать</t>
  </si>
  <si>
    <t>Заднее окно (перфорированная пленка, от 3 ТС), цена за 1</t>
  </si>
  <si>
    <t>Задний борт с задним окном ( от трёх ТС), цена за один</t>
  </si>
  <si>
    <t>Задний борт полностью, с задним окном (от 3 ТС), цена за 1</t>
  </si>
  <si>
    <t>Соответствие маршрутов категориям**</t>
  </si>
  <si>
    <r>
      <rPr>
        <sz val="10"/>
        <color rgb="FFFF0000"/>
        <rFont val="Arial"/>
        <family val="2"/>
        <charset val="204"/>
      </rPr>
      <t>2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3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4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6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7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13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14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15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18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21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23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25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26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27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32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33</t>
    </r>
  </si>
  <si>
    <r>
      <rPr>
        <b/>
        <sz val="10"/>
        <color theme="1"/>
        <rFont val="Arial"/>
        <family val="2"/>
        <charset val="204"/>
      </rPr>
      <t>1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5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5а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8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9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10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11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12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16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17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19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20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22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24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34</t>
    </r>
  </si>
  <si>
    <r>
      <rPr>
        <b/>
        <sz val="10"/>
        <color theme="1"/>
        <rFont val="Arial"/>
        <family val="2"/>
        <charset val="204"/>
      </rPr>
      <t>2, 3, 4, 6, 7,</t>
    </r>
    <r>
      <rPr>
        <sz val="10"/>
        <color theme="1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13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14,</t>
    </r>
    <r>
      <rPr>
        <sz val="10"/>
        <color theme="1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15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18, 21,</t>
    </r>
    <r>
      <rPr>
        <sz val="10"/>
        <color theme="1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23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25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26, 27, 32, 33</t>
    </r>
  </si>
  <si>
    <r>
      <rPr>
        <b/>
        <sz val="10"/>
        <color theme="1"/>
        <rFont val="Arial"/>
        <family val="2"/>
        <charset val="204"/>
      </rPr>
      <t>1, 5,</t>
    </r>
    <r>
      <rPr>
        <sz val="10"/>
        <color theme="1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5а</t>
    </r>
    <r>
      <rPr>
        <sz val="10"/>
        <color theme="1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8</t>
    </r>
    <r>
      <rPr>
        <sz val="10"/>
        <color theme="1"/>
        <rFont val="Arial"/>
        <family val="2"/>
        <charset val="204"/>
      </rPr>
      <t>,</t>
    </r>
    <r>
      <rPr>
        <b/>
        <sz val="10"/>
        <color theme="1"/>
        <rFont val="Arial"/>
        <family val="2"/>
        <charset val="204"/>
      </rPr>
      <t xml:space="preserve"> 9,</t>
    </r>
    <r>
      <rPr>
        <sz val="10"/>
        <color theme="1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10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11, 12, 16, 17,</t>
    </r>
    <r>
      <rPr>
        <sz val="10"/>
        <color theme="1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19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20,</t>
    </r>
    <r>
      <rPr>
        <sz val="10"/>
        <color theme="1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22</t>
    </r>
    <r>
      <rPr>
        <sz val="10"/>
        <color theme="1"/>
        <rFont val="Arial"/>
        <family val="2"/>
        <charset val="204"/>
      </rPr>
      <t xml:space="preserve">, </t>
    </r>
    <r>
      <rPr>
        <b/>
        <sz val="10"/>
        <color theme="1"/>
        <rFont val="Arial"/>
        <family val="2"/>
        <charset val="204"/>
      </rPr>
      <t>24, 34</t>
    </r>
  </si>
  <si>
    <t>27, 54, 57, 57а, 58, 60, 61, 65, 69, 71, 76, 96</t>
  </si>
  <si>
    <t>27, 57, 61, 76, 85, 95</t>
  </si>
  <si>
    <t>АП-6 (ротация):</t>
  </si>
  <si>
    <t>27, 57, 76, 85, 95</t>
  </si>
  <si>
    <t>27, 36, 43, 54, 57, 57а, 58, 76, 88, 91, 97</t>
  </si>
  <si>
    <r>
      <t xml:space="preserve">ПРАЙС-ЛИСТ НА РАЗМЕЩЕНИЕ РЕКЛАМЫ НА   </t>
    </r>
    <r>
      <rPr>
        <b/>
        <sz val="16"/>
        <color theme="1"/>
        <rFont val="Calibri"/>
        <family val="2"/>
        <charset val="204"/>
        <scheme val="minor"/>
      </rPr>
      <t>ОДНОВАГОННЫХ</t>
    </r>
    <r>
      <rPr>
        <b/>
        <sz val="12"/>
        <color theme="1"/>
        <rFont val="Calibri"/>
        <family val="2"/>
        <charset val="204"/>
        <scheme val="minor"/>
      </rPr>
      <t xml:space="preserve">  ТРАМВАЯХ В Г.ЕКАТЕРИНБУРГ С 01.07.22</t>
    </r>
  </si>
  <si>
    <t>ПРАЙС-ЛИСТ НА РАЗМЕЩЕНИЕ РЕКЛАМЫ НА   ДВУХВАГОННЫХ   ТРАМВАЯХ ("СПЛОТКАХ") В Г.ЕКАТЕРИНБУРГ с 01.07.22</t>
  </si>
  <si>
    <t>Формат - А4 горизонтальный. Окончательная цена складывается из стоимости аренды, печати и монтажа/демонтажа, изготовления макета. Стоимость указана за 1 ТС. ВАЖНО! Минимальный заказ - 10 ТС</t>
  </si>
  <si>
    <t>ПРАЙС-ЛИСТ НА РАЗМЕЩЕНИЕ РЕКЛАМЫ В ЧЕХЛАХ В ТРАМВАЯХ, ТРОЛЛЕЙБУСАХ И АВТОБУСАХ В Г.ЕКАТЕРИНБУРГ С 01.07.22</t>
  </si>
  <si>
    <r>
      <t>*Техсопровождение - полная ответственность Исполнителя перед Заказчиком по поддержанию РИМ в надлежащем состоянии, независимо от внешних факторов, в т.ч. повреждения при ДТП
**</t>
    </r>
    <r>
      <rPr>
        <b/>
        <sz val="9"/>
        <color rgb="FFFF0000"/>
        <rFont val="Calibri"/>
        <family val="2"/>
        <charset val="204"/>
        <scheme val="minor"/>
      </rPr>
      <t>красным цветом</t>
    </r>
    <r>
      <rPr>
        <b/>
        <sz val="9"/>
        <color theme="1"/>
        <rFont val="Calibri"/>
        <family val="2"/>
        <charset val="204"/>
        <scheme val="minor"/>
      </rPr>
      <t xml:space="preserve"> отмечены маршруты, на которых нет одновагонных составов</t>
    </r>
  </si>
  <si>
    <t>цена за аренду + 2500 р./мес (техсопровождение*)</t>
  </si>
  <si>
    <t>от 2600</t>
  </si>
  <si>
    <r>
      <t>*Техсопровождение - полная ответственность Исполнителя перед Заказчиком по поддержанию РИМ в надлежащем состоянии, независимо от внешних факторов, в т.ч. повреждения при ДТП
**</t>
    </r>
    <r>
      <rPr>
        <b/>
        <sz val="9"/>
        <color rgb="FFFF0000"/>
        <rFont val="Calibri"/>
        <family val="2"/>
        <charset val="204"/>
        <scheme val="minor"/>
      </rPr>
      <t>красным цветом</t>
    </r>
    <r>
      <rPr>
        <b/>
        <sz val="9"/>
        <color theme="1"/>
        <rFont val="Calibri"/>
        <family val="2"/>
        <charset val="204"/>
        <scheme val="minor"/>
      </rPr>
      <t xml:space="preserve"> отмечены маршруты, на которых нет двухвагонных составов</t>
    </r>
  </si>
  <si>
    <t xml:space="preserve">от 2600 ₽ </t>
  </si>
  <si>
    <t>цена за аренду + 3200 р./мес (техсопровождение*)</t>
  </si>
  <si>
    <t>цена за аренду + 4000 р./мес (техсопровождение*)</t>
  </si>
  <si>
    <t>ПРАЙС-ЛИСТ НА РАЗМЕЩЕНИЕ РЕКЛАМЫ НА ТРОЛЛЕЙБУСАХ В Г.ЕКАТЕРИНБУРГ C 01.07.22</t>
  </si>
  <si>
    <t>Прайс-листы Единой службы объявлений на сайте http://www.eso-online.ru
Мы поможем разместить Вашу информацию во всех регионах России на ТВ, в газетах, на радио, в транспорте, на остановочных комплексах, подъездах, в метро, социальных сетях и других рекламоносителях.
Если Вы не нашли нужное СМИ, Вы можете сделать запрос, и мы найдем его для Вас.
Телефон +7 (343) 2-167-167, WhatsApp, Viber: +7-912-240-06-40</t>
  </si>
  <si>
    <t>ПРАЙС-ЛИСТ НА РАЗМЕЩЕНИЕ РЕКЛАМЫ НА ДИЗЕЛЬНЫХ АВТОБУСАХ "НЕФАЗ" (белые) В Г.ЕКАТЕРИНБУРГ с 01.07.22</t>
  </si>
  <si>
    <t>**Размещение производится на количество месяцев полного брендирования. Возможно использование ТОЛЬКО при полном брендировании.</t>
  </si>
  <si>
    <t xml:space="preserve"> + 600 руб./мес.</t>
  </si>
  <si>
    <t>ПРАЙС-ЛИСТ НА РАЗМЕЩЕНИЕ РЕКЛАМЫ НА АВТОБУСАХ НА ГАЗУ ( "МА"" и "НефАЗ", зеленые) В Г.ЕКАТЕРИНБУРГ С 01.07.22</t>
  </si>
  <si>
    <t>ПРАЙС-ЛИСТ НА РАЗМЕЩЕНИЕ ЛИСТОВОК В ТРАМВАЯХ, ТРОЛЛЕЙБУСАХ И АВТОБУСАХ В Г.ЕКАТЕРИНБУРГ С 01.07.22</t>
  </si>
  <si>
    <t>Срок сдачи: пт до 11.00 на сб, за неделю!</t>
  </si>
  <si>
    <t>Можно предоставить готовые листовки, НО внимательно смотрите требования к изготовлению!!!  Фотоотчет - 10% (указывать в заявке при оформлении)</t>
  </si>
  <si>
    <r>
      <rPr>
        <b/>
        <sz val="11"/>
        <color theme="1"/>
        <rFont val="Calibri"/>
        <family val="2"/>
        <charset val="204"/>
        <scheme val="minor"/>
      </rPr>
      <t>Листовки - только с плотной, двусторонней ламинацией.</t>
    </r>
    <r>
      <rPr>
        <sz val="11"/>
        <color theme="1"/>
        <rFont val="Calibri"/>
        <family val="2"/>
        <charset val="204"/>
        <scheme val="minor"/>
      </rPr>
      <t xml:space="preserve"> *Западное депо - оборудованы под листовки в основном только "квадратные" вагоны. 
**Многие маршруты автобусов распределены по разным паркам. </t>
    </r>
    <r>
      <rPr>
        <b/>
        <sz val="11"/>
        <color rgb="FFFF0000"/>
        <rFont val="Calibri"/>
        <family val="2"/>
        <charset val="204"/>
        <scheme val="minor"/>
      </rPr>
      <t>Жирным красным шрифтом</t>
    </r>
    <r>
      <rPr>
        <sz val="11"/>
        <color theme="1"/>
        <rFont val="Calibri"/>
        <family val="2"/>
        <charset val="204"/>
        <scheme val="minor"/>
      </rPr>
      <t xml:space="preserve"> выделен маршрут в парках, выпускающих основной объем ТС.</t>
    </r>
  </si>
  <si>
    <t>от 1 300 ₽</t>
  </si>
  <si>
    <t>от 6 500 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</si>
</sst>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164" formatCode="_-* #,##0\ &quot;₽&quot;_-;\-* #,##0\ &quot;₽&quot;_-;_-* &quot;-&quot;??\ &quot;₽&quot;_-;_-@_-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CC1"/>
        <bgColor indexed="64"/>
      </patternFill>
    </fill>
    <fill>
      <patternFill patternType="solid">
        <fgColor rgb="FF00A03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1415E"/>
        <bgColor indexed="64"/>
      </patternFill>
    </fill>
    <fill>
      <patternFill patternType="solid">
        <fgColor theme="4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2">
    <xf numFmtId="0" fontId="0" fillId="0" borderId="0" xfId="0"/>
    <xf numFmtId="0" fontId="3" fillId="0" borderId="0" xfId="0" applyFont="1"/>
    <xf numFmtId="0" fontId="4" fillId="0" borderId="0" xfId="0" applyFont="1"/>
    <xf numFmtId="0" fontId="3" fillId="3" borderId="0" xfId="0" applyFont="1" applyFill="1"/>
    <xf numFmtId="0" fontId="5" fillId="3" borderId="0" xfId="0" applyFont="1" applyFill="1"/>
    <xf numFmtId="0" fontId="11" fillId="3" borderId="0" xfId="0" applyFont="1" applyFill="1"/>
    <xf numFmtId="0" fontId="11" fillId="0" borderId="0" xfId="0" applyFont="1"/>
    <xf numFmtId="0" fontId="12" fillId="3" borderId="0" xfId="0" applyFont="1" applyFill="1"/>
    <xf numFmtId="0" fontId="12" fillId="0" borderId="0" xfId="0" applyFont="1"/>
    <xf numFmtId="164" fontId="7" fillId="0" borderId="1" xfId="1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64" fontId="7" fillId="0" borderId="1" xfId="1" applyNumberFormat="1" applyFont="1" applyBorder="1" applyAlignment="1">
      <alignment horizontal="right"/>
    </xf>
    <xf numFmtId="164" fontId="7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center"/>
    </xf>
    <xf numFmtId="164" fontId="8" fillId="0" borderId="1" xfId="1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 applyFill="1" applyBorder="1"/>
    <xf numFmtId="0" fontId="7" fillId="0" borderId="1" xfId="0" applyFont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/>
    </xf>
    <xf numFmtId="0" fontId="3" fillId="3" borderId="0" xfId="0" applyFont="1" applyFill="1" applyBorder="1"/>
    <xf numFmtId="0" fontId="6" fillId="0" borderId="0" xfId="0" applyFont="1" applyAlignment="1">
      <alignment horizontal="left" vertical="top"/>
    </xf>
    <xf numFmtId="0" fontId="3" fillId="3" borderId="0" xfId="0" applyFont="1" applyFill="1" applyAlignment="1">
      <alignment horizontal="center" wrapText="1"/>
    </xf>
    <xf numFmtId="0" fontId="6" fillId="0" borderId="0" xfId="0" applyFont="1" applyAlignment="1">
      <alignment vertical="top"/>
    </xf>
    <xf numFmtId="0" fontId="0" fillId="0" borderId="0" xfId="0" applyBorder="1"/>
    <xf numFmtId="164" fontId="7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0" borderId="1" xfId="0" applyBorder="1" applyAlignment="1"/>
    <xf numFmtId="0" fontId="0" fillId="0" borderId="7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 wrapText="1"/>
    </xf>
    <xf numFmtId="0" fontId="0" fillId="0" borderId="7" xfId="0" applyBorder="1"/>
    <xf numFmtId="0" fontId="0" fillId="0" borderId="18" xfId="0" applyBorder="1"/>
    <xf numFmtId="0" fontId="0" fillId="0" borderId="9" xfId="0" applyBorder="1"/>
    <xf numFmtId="0" fontId="0" fillId="0" borderId="2" xfId="0" applyBorder="1"/>
    <xf numFmtId="0" fontId="0" fillId="0" borderId="8" xfId="0" applyBorder="1"/>
    <xf numFmtId="0" fontId="12" fillId="0" borderId="7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12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4" fontId="0" fillId="0" borderId="0" xfId="1" applyNumberFormat="1" applyFont="1" applyBorder="1" applyAlignment="1">
      <alignment horizontal="center" vertical="center"/>
    </xf>
    <xf numFmtId="0" fontId="0" fillId="0" borderId="18" xfId="0" applyFont="1" applyFill="1" applyBorder="1" applyAlignment="1">
      <alignment vertical="center" wrapText="1"/>
    </xf>
    <xf numFmtId="164" fontId="0" fillId="0" borderId="0" xfId="1" applyNumberFormat="1" applyFont="1" applyFill="1" applyBorder="1"/>
    <xf numFmtId="0" fontId="0" fillId="0" borderId="1" xfId="0" applyFill="1" applyBorder="1" applyAlignment="1">
      <alignment horizontal="center"/>
    </xf>
    <xf numFmtId="164" fontId="7" fillId="0" borderId="6" xfId="1" applyNumberFormat="1" applyFont="1" applyBorder="1" applyAlignment="1">
      <alignment horizontal="right"/>
    </xf>
    <xf numFmtId="0" fontId="7" fillId="0" borderId="3" xfId="0" applyFont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3" fillId="0" borderId="0" xfId="0" applyFont="1" applyBorder="1"/>
    <xf numFmtId="0" fontId="11" fillId="4" borderId="1" xfId="0" applyFont="1" applyFill="1" applyBorder="1"/>
    <xf numFmtId="0" fontId="11" fillId="4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164" fontId="7" fillId="0" borderId="10" xfId="1" applyNumberFormat="1" applyFont="1" applyBorder="1" applyAlignment="1">
      <alignment horizontal="center" vertical="center"/>
    </xf>
    <xf numFmtId="164" fontId="7" fillId="0" borderId="10" xfId="1" applyNumberFormat="1" applyFont="1" applyBorder="1" applyAlignment="1">
      <alignment vertical="center"/>
    </xf>
    <xf numFmtId="164" fontId="8" fillId="0" borderId="10" xfId="1" applyNumberFormat="1" applyFont="1" applyBorder="1" applyAlignment="1">
      <alignment horizontal="center" vertical="center"/>
    </xf>
    <xf numFmtId="0" fontId="11" fillId="0" borderId="23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164" fontId="7" fillId="0" borderId="6" xfId="1" applyNumberFormat="1" applyFont="1" applyBorder="1" applyAlignment="1">
      <alignment horizontal="center" vertical="center"/>
    </xf>
    <xf numFmtId="164" fontId="8" fillId="0" borderId="4" xfId="1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/>
    </xf>
    <xf numFmtId="0" fontId="5" fillId="3" borderId="0" xfId="0" applyFont="1" applyFill="1" applyBorder="1"/>
    <xf numFmtId="0" fontId="6" fillId="0" borderId="0" xfId="0" applyFont="1" applyBorder="1" applyAlignment="1">
      <alignment horizontal="left" vertical="top"/>
    </xf>
    <xf numFmtId="0" fontId="5" fillId="0" borderId="0" xfId="0" applyFont="1" applyFill="1" applyBorder="1"/>
    <xf numFmtId="0" fontId="14" fillId="0" borderId="6" xfId="0" applyFont="1" applyFill="1" applyBorder="1" applyAlignment="1">
      <alignment horizontal="center" vertical="center"/>
    </xf>
    <xf numFmtId="164" fontId="7" fillId="0" borderId="6" xfId="1" applyNumberFormat="1" applyFont="1" applyFill="1" applyBorder="1" applyAlignment="1">
      <alignment horizontal="center" vertical="center"/>
    </xf>
    <xf numFmtId="164" fontId="7" fillId="0" borderId="6" xfId="1" applyNumberFormat="1" applyFont="1" applyFill="1" applyBorder="1" applyAlignment="1">
      <alignment vertical="center"/>
    </xf>
    <xf numFmtId="164" fontId="8" fillId="0" borderId="6" xfId="1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164" fontId="7" fillId="0" borderId="4" xfId="1" applyNumberFormat="1" applyFont="1" applyFill="1" applyBorder="1" applyAlignment="1">
      <alignment horizontal="center" vertical="center"/>
    </xf>
    <xf numFmtId="164" fontId="7" fillId="0" borderId="4" xfId="1" applyNumberFormat="1" applyFont="1" applyFill="1" applyBorder="1" applyAlignment="1">
      <alignment vertical="center"/>
    </xf>
    <xf numFmtId="164" fontId="8" fillId="0" borderId="4" xfId="1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164" fontId="8" fillId="0" borderId="6" xfId="1" applyNumberFormat="1" applyFont="1" applyBorder="1" applyAlignment="1">
      <alignment horizontal="center" vertical="center"/>
    </xf>
    <xf numFmtId="164" fontId="0" fillId="0" borderId="11" xfId="1" applyNumberFormat="1" applyFont="1" applyBorder="1" applyAlignment="1">
      <alignment horizontal="center"/>
    </xf>
    <xf numFmtId="164" fontId="0" fillId="0" borderId="20" xfId="1" applyNumberFormat="1" applyFont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0" fillId="0" borderId="17" xfId="1" applyNumberFormat="1" applyFont="1" applyBorder="1" applyAlignment="1">
      <alignment horizontal="center"/>
    </xf>
    <xf numFmtId="164" fontId="0" fillId="4" borderId="14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0" fillId="4" borderId="14" xfId="1" applyNumberFormat="1" applyFont="1" applyFill="1" applyBorder="1" applyAlignment="1">
      <alignment horizontal="center"/>
    </xf>
    <xf numFmtId="164" fontId="0" fillId="0" borderId="0" xfId="0" applyNumberFormat="1"/>
    <xf numFmtId="9" fontId="3" fillId="0" borderId="0" xfId="2" applyFont="1"/>
    <xf numFmtId="0" fontId="2" fillId="0" borderId="23" xfId="0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/>
    </xf>
    <xf numFmtId="164" fontId="0" fillId="0" borderId="23" xfId="1" applyNumberFormat="1" applyFont="1" applyFill="1" applyBorder="1" applyAlignment="1">
      <alignment horizontal="center"/>
    </xf>
    <xf numFmtId="164" fontId="7" fillId="0" borderId="1" xfId="1" applyNumberFormat="1" applyFont="1" applyBorder="1" applyAlignment="1">
      <alignment horizontal="center" vertical="center"/>
    </xf>
    <xf numFmtId="164" fontId="7" fillId="0" borderId="10" xfId="1" applyNumberFormat="1" applyFont="1" applyBorder="1" applyAlignment="1">
      <alignment horizontal="center" vertical="center"/>
    </xf>
    <xf numFmtId="14" fontId="12" fillId="3" borderId="0" xfId="0" applyNumberFormat="1" applyFont="1" applyFill="1" applyAlignment="1">
      <alignment horizontal="left" wrapText="1"/>
    </xf>
    <xf numFmtId="0" fontId="3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14" xfId="0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9" borderId="0" xfId="0" applyFont="1" applyFill="1"/>
    <xf numFmtId="0" fontId="9" fillId="9" borderId="0" xfId="0" applyFont="1" applyFill="1" applyBorder="1" applyAlignment="1">
      <alignment vertical="center"/>
    </xf>
    <xf numFmtId="0" fontId="12" fillId="10" borderId="1" xfId="0" applyFont="1" applyFill="1" applyBorder="1" applyAlignment="1">
      <alignment horizontal="center"/>
    </xf>
    <xf numFmtId="0" fontId="12" fillId="10" borderId="25" xfId="0" applyFont="1" applyFill="1" applyBorder="1" applyAlignment="1">
      <alignment horizontal="center" vertical="center"/>
    </xf>
    <xf numFmtId="0" fontId="12" fillId="10" borderId="26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164" fontId="7" fillId="0" borderId="10" xfId="1" applyNumberFormat="1" applyFont="1" applyBorder="1" applyAlignment="1">
      <alignment horizontal="center" vertical="center"/>
    </xf>
    <xf numFmtId="164" fontId="7" fillId="0" borderId="11" xfId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wrapText="1"/>
    </xf>
    <xf numFmtId="0" fontId="7" fillId="0" borderId="3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11" fillId="9" borderId="1" xfId="0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 vertical="center"/>
    </xf>
    <xf numFmtId="0" fontId="11" fillId="9" borderId="4" xfId="0" applyFont="1" applyFill="1" applyBorder="1" applyAlignment="1">
      <alignment horizontal="center" vertical="center"/>
    </xf>
    <xf numFmtId="0" fontId="11" fillId="9" borderId="5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10" fillId="6" borderId="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10" fillId="7" borderId="1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/>
    </xf>
    <xf numFmtId="0" fontId="12" fillId="3" borderId="0" xfId="0" applyFont="1" applyFill="1" applyAlignment="1">
      <alignment horizontal="right" wrapText="1"/>
    </xf>
    <xf numFmtId="0" fontId="10" fillId="7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top" wrapText="1"/>
    </xf>
    <xf numFmtId="0" fontId="24" fillId="0" borderId="6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25" fillId="0" borderId="44" xfId="0" applyFont="1" applyFill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12" fillId="10" borderId="5" xfId="0" applyFont="1" applyFill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left"/>
    </xf>
    <xf numFmtId="0" fontId="0" fillId="0" borderId="38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64" fontId="0" fillId="0" borderId="1" xfId="1" applyNumberFormat="1" applyFont="1" applyBorder="1" applyAlignment="1">
      <alignment horizontal="center" vertic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2" fillId="10" borderId="3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 wrapText="1"/>
    </xf>
    <xf numFmtId="164" fontId="0" fillId="0" borderId="19" xfId="1" applyNumberFormat="1" applyFont="1" applyBorder="1" applyAlignment="1">
      <alignment horizontal="center"/>
    </xf>
    <xf numFmtId="164" fontId="0" fillId="0" borderId="11" xfId="1" applyNumberFormat="1" applyFont="1" applyBorder="1" applyAlignment="1">
      <alignment horizontal="center"/>
    </xf>
    <xf numFmtId="0" fontId="12" fillId="10" borderId="3" xfId="0" applyFont="1" applyFill="1" applyBorder="1" applyAlignment="1">
      <alignment horizontal="left" vertical="center"/>
    </xf>
    <xf numFmtId="0" fontId="12" fillId="10" borderId="4" xfId="0" applyFont="1" applyFill="1" applyBorder="1" applyAlignment="1">
      <alignment horizontal="left" vertical="center"/>
    </xf>
    <xf numFmtId="0" fontId="12" fillId="10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4" xfId="0" applyFont="1" applyFill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164" fontId="0" fillId="0" borderId="4" xfId="1" applyNumberFormat="1" applyFont="1" applyBorder="1" applyAlignment="1">
      <alignment horizontal="center" vertical="center"/>
    </xf>
    <xf numFmtId="164" fontId="0" fillId="0" borderId="5" xfId="1" applyNumberFormat="1" applyFont="1" applyBorder="1" applyAlignment="1">
      <alignment horizontal="center" vertical="center"/>
    </xf>
    <xf numFmtId="164" fontId="0" fillId="0" borderId="12" xfId="1" applyNumberFormat="1" applyFont="1" applyBorder="1" applyAlignment="1">
      <alignment horizontal="center"/>
    </xf>
    <xf numFmtId="0" fontId="0" fillId="0" borderId="41" xfId="0" applyFont="1" applyFill="1" applyBorder="1" applyAlignment="1">
      <alignment horizontal="left"/>
    </xf>
    <xf numFmtId="0" fontId="0" fillId="0" borderId="42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 vertical="center"/>
    </xf>
    <xf numFmtId="0" fontId="12" fillId="10" borderId="15" xfId="0" applyFont="1" applyFill="1" applyBorder="1" applyAlignment="1">
      <alignment horizontal="center" vertical="center"/>
    </xf>
    <xf numFmtId="0" fontId="12" fillId="10" borderId="16" xfId="0" applyFont="1" applyFill="1" applyBorder="1" applyAlignment="1">
      <alignment horizontal="center" vertical="center"/>
    </xf>
    <xf numFmtId="0" fontId="12" fillId="10" borderId="22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0" fontId="12" fillId="10" borderId="21" xfId="0" applyFont="1" applyFill="1" applyBorder="1" applyAlignment="1">
      <alignment horizontal="center" vertical="center"/>
    </xf>
    <xf numFmtId="0" fontId="12" fillId="10" borderId="32" xfId="0" applyFont="1" applyFill="1" applyBorder="1" applyAlignment="1">
      <alignment horizontal="center" vertical="center"/>
    </xf>
    <xf numFmtId="0" fontId="12" fillId="10" borderId="31" xfId="0" applyFont="1" applyFill="1" applyBorder="1" applyAlignment="1">
      <alignment horizontal="center" vertical="center"/>
    </xf>
    <xf numFmtId="164" fontId="0" fillId="0" borderId="33" xfId="1" applyNumberFormat="1" applyFont="1" applyBorder="1" applyAlignment="1">
      <alignment horizontal="center"/>
    </xf>
    <xf numFmtId="164" fontId="0" fillId="0" borderId="34" xfId="1" applyNumberFormat="1" applyFont="1" applyBorder="1" applyAlignment="1">
      <alignment horizontal="center"/>
    </xf>
    <xf numFmtId="164" fontId="0" fillId="0" borderId="35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horizontal="center"/>
    </xf>
    <xf numFmtId="0" fontId="0" fillId="0" borderId="16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11" xfId="0" applyFont="1" applyFill="1" applyBorder="1" applyAlignment="1">
      <alignment horizontal="left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33" xfId="0" applyFont="1" applyFill="1" applyBorder="1" applyAlignment="1">
      <alignment horizontal="left"/>
    </xf>
    <xf numFmtId="0" fontId="0" fillId="0" borderId="39" xfId="0" applyFont="1" applyFill="1" applyBorder="1" applyAlignment="1">
      <alignment horizontal="left"/>
    </xf>
    <xf numFmtId="164" fontId="0" fillId="4" borderId="21" xfId="1" applyNumberFormat="1" applyFont="1" applyFill="1" applyBorder="1" applyAlignment="1">
      <alignment horizontal="center"/>
    </xf>
    <xf numFmtId="164" fontId="0" fillId="4" borderId="36" xfId="1" applyNumberFormat="1" applyFont="1" applyFill="1" applyBorder="1" applyAlignment="1">
      <alignment horizontal="center"/>
    </xf>
    <xf numFmtId="0" fontId="0" fillId="0" borderId="12" xfId="0" applyBorder="1" applyAlignment="1">
      <alignment horizontal="left"/>
    </xf>
    <xf numFmtId="0" fontId="0" fillId="0" borderId="3" xfId="0" applyBorder="1" applyAlignment="1">
      <alignment horizontal="left"/>
    </xf>
    <xf numFmtId="164" fontId="0" fillId="4" borderId="13" xfId="1" applyNumberFormat="1" applyFont="1" applyFill="1" applyBorder="1" applyAlignment="1">
      <alignment horizontal="center"/>
    </xf>
    <xf numFmtId="164" fontId="0" fillId="4" borderId="14" xfId="1" applyNumberFormat="1" applyFont="1" applyFill="1" applyBorder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/>
    </xf>
    <xf numFmtId="0" fontId="12" fillId="10" borderId="25" xfId="0" applyFont="1" applyFill="1" applyBorder="1" applyAlignment="1">
      <alignment horizontal="center" vertical="center"/>
    </xf>
    <xf numFmtId="0" fontId="0" fillId="0" borderId="19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9" xfId="0" applyBorder="1" applyAlignment="1">
      <alignment horizontal="left"/>
    </xf>
    <xf numFmtId="0" fontId="12" fillId="10" borderId="27" xfId="0" applyFont="1" applyFill="1" applyBorder="1" applyAlignment="1">
      <alignment horizontal="center" vertical="center"/>
    </xf>
    <xf numFmtId="0" fontId="12" fillId="10" borderId="28" xfId="0" applyFont="1" applyFill="1" applyBorder="1" applyAlignment="1">
      <alignment horizontal="center" vertical="center"/>
    </xf>
    <xf numFmtId="0" fontId="12" fillId="10" borderId="30" xfId="0" applyFont="1" applyFill="1" applyBorder="1" applyAlignment="1">
      <alignment horizontal="center" vertical="center"/>
    </xf>
    <xf numFmtId="0" fontId="12" fillId="10" borderId="29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4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 wrapText="1"/>
    </xf>
    <xf numFmtId="0" fontId="0" fillId="0" borderId="4" xfId="0" applyFont="1" applyBorder="1" applyAlignment="1">
      <alignment horizontal="left" wrapText="1"/>
    </xf>
    <xf numFmtId="0" fontId="0" fillId="0" borderId="5" xfId="0" applyFont="1" applyBorder="1" applyAlignment="1">
      <alignment horizontal="left" wrapText="1"/>
    </xf>
    <xf numFmtId="0" fontId="0" fillId="0" borderId="35" xfId="0" applyFont="1" applyFill="1" applyBorder="1" applyAlignment="1">
      <alignment horizontal="left"/>
    </xf>
    <xf numFmtId="0" fontId="0" fillId="0" borderId="10" xfId="0" applyFill="1" applyBorder="1" applyAlignment="1">
      <alignment horizontal="center" vertical="center"/>
    </xf>
    <xf numFmtId="0" fontId="0" fillId="0" borderId="37" xfId="0" applyFont="1" applyFill="1" applyBorder="1" applyAlignment="1">
      <alignment horizontal="left"/>
    </xf>
    <xf numFmtId="164" fontId="0" fillId="0" borderId="3" xfId="1" applyNumberFormat="1" applyFont="1" applyBorder="1" applyAlignment="1">
      <alignment horizontal="right" vertical="center"/>
    </xf>
    <xf numFmtId="164" fontId="0" fillId="0" borderId="4" xfId="1" applyNumberFormat="1" applyFont="1" applyBorder="1" applyAlignment="1">
      <alignment horizontal="right" vertical="center"/>
    </xf>
    <xf numFmtId="164" fontId="0" fillId="0" borderId="5" xfId="1" applyNumberFormat="1" applyFont="1" applyBorder="1" applyAlignment="1">
      <alignment horizontal="right" vertical="center"/>
    </xf>
    <xf numFmtId="0" fontId="2" fillId="8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2" fillId="8" borderId="3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2" fillId="0" borderId="1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center"/>
    </xf>
    <xf numFmtId="0" fontId="0" fillId="0" borderId="1" xfId="1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</cellXfs>
  <cellStyles count="3">
    <cellStyle name="Денежный" xfId="1" builtinId="4"/>
    <cellStyle name="Обычный" xfId="0" builtinId="0"/>
    <cellStyle name="Процентный" xfId="2" builtinId="5"/>
  </cellStyles>
  <dxfs count="0"/>
  <tableStyles count="0" defaultTableStyle="TableStyleMedium2" defaultPivotStyle="PivotStyleLight16"/>
  <colors>
    <mruColors>
      <color rgb="FFF1415E"/>
      <color rgb="FF00A03C"/>
      <color rgb="FF006CC1"/>
      <color rgb="FF00965A"/>
      <color rgb="FFFF6161"/>
      <color rgb="FFCB1014"/>
      <color rgb="FFEEE909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6" Type="http://schemas.openxmlformats.org/officeDocument/2006/relationships/image" Target="../media/image18.jpg"/><Relationship Id="rId5" Type="http://schemas.openxmlformats.org/officeDocument/2006/relationships/image" Target="../media/image17.jpg"/><Relationship Id="rId4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575107</xdr:colOff>
      <xdr:row>24</xdr:row>
      <xdr:rowOff>330890</xdr:rowOff>
    </xdr:from>
    <xdr:to>
      <xdr:col>4</xdr:col>
      <xdr:colOff>445377</xdr:colOff>
      <xdr:row>24</xdr:row>
      <xdr:rowOff>2181225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54" b="2144"/>
        <a:stretch/>
      </xdr:blipFill>
      <xdr:spPr>
        <a:xfrm>
          <a:off x="737032" y="4398065"/>
          <a:ext cx="3137345" cy="1850335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1095376</xdr:colOff>
      <xdr:row>51</xdr:row>
      <xdr:rowOff>183874</xdr:rowOff>
    </xdr:from>
    <xdr:to>
      <xdr:col>5</xdr:col>
      <xdr:colOff>561975</xdr:colOff>
      <xdr:row>51</xdr:row>
      <xdr:rowOff>1610722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1" y="11671024"/>
          <a:ext cx="3486149" cy="1426848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895351</xdr:colOff>
      <xdr:row>51</xdr:row>
      <xdr:rowOff>352425</xdr:rowOff>
    </xdr:from>
    <xdr:to>
      <xdr:col>11</xdr:col>
      <xdr:colOff>381000</xdr:colOff>
      <xdr:row>51</xdr:row>
      <xdr:rowOff>1702017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1" y="11839575"/>
          <a:ext cx="3162299" cy="1349592"/>
        </a:xfrm>
        <a:prstGeom prst="rect">
          <a:avLst/>
        </a:prstGeom>
      </xdr:spPr>
    </xdr:pic>
    <xdr:clientData/>
  </xdr:twoCellAnchor>
  <xdr:twoCellAnchor editAs="oneCell">
    <xdr:from>
      <xdr:col>7</xdr:col>
      <xdr:colOff>967824</xdr:colOff>
      <xdr:row>24</xdr:row>
      <xdr:rowOff>348701</xdr:rowOff>
    </xdr:from>
    <xdr:to>
      <xdr:col>11</xdr:col>
      <xdr:colOff>285749</xdr:colOff>
      <xdr:row>24</xdr:row>
      <xdr:rowOff>2105472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15" r="1972" b="4429"/>
        <a:stretch/>
      </xdr:blipFill>
      <xdr:spPr>
        <a:xfrm>
          <a:off x="5958924" y="4415876"/>
          <a:ext cx="2994575" cy="1756771"/>
        </a:xfrm>
        <a:prstGeom prst="rect">
          <a:avLst/>
        </a:prstGeom>
      </xdr:spPr>
    </xdr:pic>
    <xdr:clientData/>
  </xdr:twoCellAnchor>
  <xdr:oneCellAnchor>
    <xdr:from>
      <xdr:col>1</xdr:col>
      <xdr:colOff>64603</xdr:colOff>
      <xdr:row>24</xdr:row>
      <xdr:rowOff>3725</xdr:rowOff>
    </xdr:from>
    <xdr:ext cx="2630971" cy="530658"/>
    <xdr:sp macro="" textlink="">
      <xdr:nvSpPr>
        <xdr:cNvPr id="4" name="TextBox 3"/>
        <xdr:cNvSpPr txBox="1"/>
      </xdr:nvSpPr>
      <xdr:spPr>
        <a:xfrm>
          <a:off x="112228" y="4328075"/>
          <a:ext cx="263097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полного брендирования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:</a:t>
          </a:r>
        </a:p>
      </xdr:txBody>
    </xdr:sp>
    <xdr:clientData/>
  </xdr:oneCellAnchor>
  <xdr:oneCellAnchor>
    <xdr:from>
      <xdr:col>5</xdr:col>
      <xdr:colOff>170621</xdr:colOff>
      <xdr:row>24</xdr:row>
      <xdr:rowOff>1653</xdr:rowOff>
    </xdr:from>
    <xdr:ext cx="4620453" cy="1084197"/>
    <xdr:sp macro="" textlink="">
      <xdr:nvSpPr>
        <xdr:cNvPr id="5" name="TextBox 4"/>
        <xdr:cNvSpPr txBox="1"/>
      </xdr:nvSpPr>
      <xdr:spPr>
        <a:xfrm>
          <a:off x="4352096" y="4068828"/>
          <a:ext cx="4620453" cy="10841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промо брендирования:</a:t>
          </a:r>
          <a:r>
            <a:rPr lang="ru-RU" sz="1100" i="1">
              <a:solidFill>
                <a:schemeClr val="bg2">
                  <a:lumMod val="25000"/>
                </a:schemeClr>
              </a:solidFill>
            </a:rPr>
            <a:t> производится монтаж пленки</a:t>
          </a:r>
          <a:r>
            <a:rPr lang="ru-RU" sz="1100" i="1" baseline="0">
              <a:solidFill>
                <a:schemeClr val="bg2">
                  <a:lumMod val="25000"/>
                </a:schemeClr>
              </a:solidFill>
            </a:rPr>
            <a:t> на левый и правый борт, передняя и задняя части</a:t>
          </a:r>
        </a:p>
        <a:p>
          <a:r>
            <a:rPr lang="ru-RU" sz="1100" i="1" baseline="0">
              <a:solidFill>
                <a:schemeClr val="bg2">
                  <a:lumMod val="25000"/>
                </a:schemeClr>
              </a:solidFill>
            </a:rPr>
            <a:t>красятся в основной фон макета, </a:t>
          </a:r>
        </a:p>
        <a:p>
          <a:r>
            <a:rPr lang="ru-RU" sz="1200" b="1" i="1" baseline="0">
              <a:solidFill>
                <a:schemeClr val="bg2">
                  <a:lumMod val="25000"/>
                </a:schemeClr>
              </a:solidFill>
            </a:rPr>
            <a:t>остальное остается в штатной </a:t>
          </a:r>
        </a:p>
        <a:p>
          <a:r>
            <a:rPr lang="ru-RU" sz="1200" b="1" i="1" baseline="0">
              <a:solidFill>
                <a:schemeClr val="bg2">
                  <a:lumMod val="25000"/>
                </a:schemeClr>
              </a:solidFill>
            </a:rPr>
            <a:t>окраске (желтых тонов)</a:t>
          </a:r>
        </a:p>
        <a:p>
          <a:endParaRPr lang="ru-RU" sz="1100" i="1" baseline="0">
            <a:solidFill>
              <a:schemeClr val="bg2">
                <a:lumMod val="25000"/>
              </a:schemeClr>
            </a:solidFill>
          </a:endParaRPr>
        </a:p>
      </xdr:txBody>
    </xdr:sp>
    <xdr:clientData/>
  </xdr:oneCellAnchor>
  <xdr:oneCellAnchor>
    <xdr:from>
      <xdr:col>1</xdr:col>
      <xdr:colOff>83653</xdr:colOff>
      <xdr:row>50</xdr:row>
      <xdr:rowOff>295275</xdr:rowOff>
    </xdr:from>
    <xdr:ext cx="3497747" cy="866775"/>
    <xdr:sp macro="" textlink="">
      <xdr:nvSpPr>
        <xdr:cNvPr id="14" name="TextBox 13"/>
        <xdr:cNvSpPr txBox="1"/>
      </xdr:nvSpPr>
      <xdr:spPr>
        <a:xfrm>
          <a:off x="245578" y="11372850"/>
          <a:ext cx="3497747" cy="8667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полного брендирования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:</a:t>
          </a:r>
        </a:p>
        <a:p>
          <a:r>
            <a:rPr lang="ru-RU" sz="1100" i="1">
              <a:solidFill>
                <a:schemeClr val="bg2">
                  <a:lumMod val="25000"/>
                </a:schemeClr>
              </a:solidFill>
            </a:rPr>
            <a:t>в брендировании используется вся площадь ТС, в соответствии с техническими</a:t>
          </a:r>
          <a:r>
            <a:rPr lang="ru-RU" sz="1100" i="1" baseline="0">
              <a:solidFill>
                <a:schemeClr val="bg2">
                  <a:lumMod val="25000"/>
                </a:schemeClr>
              </a:solidFill>
            </a:rPr>
            <a:t> </a:t>
          </a:r>
          <a:r>
            <a:rPr lang="ru-RU" sz="1100" i="1">
              <a:solidFill>
                <a:schemeClr val="bg2">
                  <a:lumMod val="25000"/>
                </a:schemeClr>
              </a:solidFill>
            </a:rPr>
            <a:t>ограничениями</a:t>
          </a:r>
        </a:p>
      </xdr:txBody>
    </xdr:sp>
    <xdr:clientData/>
  </xdr:oneCellAnchor>
  <xdr:oneCellAnchor>
    <xdr:from>
      <xdr:col>6</xdr:col>
      <xdr:colOff>19051</xdr:colOff>
      <xdr:row>50</xdr:row>
      <xdr:rowOff>142877</xdr:rowOff>
    </xdr:from>
    <xdr:ext cx="4124324" cy="1171574"/>
    <xdr:sp macro="" textlink="">
      <xdr:nvSpPr>
        <xdr:cNvPr id="15" name="TextBox 14"/>
        <xdr:cNvSpPr txBox="1"/>
      </xdr:nvSpPr>
      <xdr:spPr>
        <a:xfrm>
          <a:off x="4933951" y="11220452"/>
          <a:ext cx="4124324" cy="117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промо брендирования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:</a:t>
          </a:r>
        </a:p>
        <a:p>
          <a:r>
            <a:rPr lang="ru-RU" sz="1100" i="1">
              <a:solidFill>
                <a:schemeClr val="bg2">
                  <a:lumMod val="25000"/>
                </a:schemeClr>
              </a:solidFill>
            </a:rPr>
            <a:t>производится монтаж пленки</a:t>
          </a:r>
          <a:r>
            <a:rPr lang="ru-RU" sz="1100" i="1" baseline="0">
              <a:solidFill>
                <a:schemeClr val="bg2">
                  <a:lumMod val="25000"/>
                </a:schemeClr>
              </a:solidFill>
            </a:rPr>
            <a:t> на левый и правый борт, передняя и задняя части</a:t>
          </a:r>
        </a:p>
        <a:p>
          <a:r>
            <a:rPr lang="ru-RU" sz="1100" i="1" baseline="0">
              <a:solidFill>
                <a:schemeClr val="bg2">
                  <a:lumMod val="25000"/>
                </a:schemeClr>
              </a:solidFill>
            </a:rPr>
            <a:t>красятся в основной фон макета, </a:t>
          </a:r>
        </a:p>
        <a:p>
          <a:r>
            <a:rPr lang="ru-RU" sz="1200" b="1" i="1" baseline="0">
              <a:solidFill>
                <a:schemeClr val="bg2">
                  <a:lumMod val="25000"/>
                </a:schemeClr>
              </a:solidFill>
            </a:rPr>
            <a:t>остальное остается в штатной </a:t>
          </a:r>
        </a:p>
        <a:p>
          <a:r>
            <a:rPr lang="ru-RU" sz="1200" b="1" i="1" baseline="0">
              <a:solidFill>
                <a:schemeClr val="bg2">
                  <a:lumMod val="25000"/>
                </a:schemeClr>
              </a:solidFill>
            </a:rPr>
            <a:t>окраске (желтых тонов)</a:t>
          </a:r>
        </a:p>
        <a:p>
          <a:endParaRPr lang="ru-RU" sz="1100" i="1" baseline="0">
            <a:solidFill>
              <a:schemeClr val="bg2">
                <a:lumMod val="25000"/>
              </a:schemeClr>
            </a:solidFill>
          </a:endParaRPr>
        </a:p>
        <a:p>
          <a:endParaRPr lang="ru-RU" sz="1100" i="1" baseline="0">
            <a:solidFill>
              <a:schemeClr val="bg2">
                <a:lumMod val="25000"/>
              </a:schemeClr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426971</xdr:colOff>
      <xdr:row>24</xdr:row>
      <xdr:rowOff>15323</xdr:rowOff>
    </xdr:from>
    <xdr:to>
      <xdr:col>4</xdr:col>
      <xdr:colOff>390526</xdr:colOff>
      <xdr:row>24</xdr:row>
      <xdr:rowOff>2059906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596" y="4139648"/>
          <a:ext cx="3230630" cy="2044583"/>
        </a:xfrm>
        <a:prstGeom prst="rect">
          <a:avLst/>
        </a:prstGeom>
      </xdr:spPr>
    </xdr:pic>
    <xdr:clientData/>
  </xdr:twoCellAnchor>
  <xdr:twoCellAnchor editAs="oneCell">
    <xdr:from>
      <xdr:col>7</xdr:col>
      <xdr:colOff>476327</xdr:colOff>
      <xdr:row>24</xdr:row>
      <xdr:rowOff>381682</xdr:rowOff>
    </xdr:from>
    <xdr:to>
      <xdr:col>10</xdr:col>
      <xdr:colOff>381001</xdr:colOff>
      <xdr:row>24</xdr:row>
      <xdr:rowOff>2254130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802" y="4506007"/>
          <a:ext cx="2990774" cy="1872448"/>
        </a:xfrm>
        <a:prstGeom prst="rect">
          <a:avLst/>
        </a:prstGeom>
      </xdr:spPr>
    </xdr:pic>
    <xdr:clientData/>
  </xdr:twoCellAnchor>
  <xdr:oneCellAnchor>
    <xdr:from>
      <xdr:col>2</xdr:col>
      <xdr:colOff>104775</xdr:colOff>
      <xdr:row>24</xdr:row>
      <xdr:rowOff>76200</xdr:rowOff>
    </xdr:from>
    <xdr:ext cx="2971800" cy="340071"/>
    <xdr:sp macro="" textlink="">
      <xdr:nvSpPr>
        <xdr:cNvPr id="12" name="TextBox 11"/>
        <xdr:cNvSpPr txBox="1"/>
      </xdr:nvSpPr>
      <xdr:spPr>
        <a:xfrm>
          <a:off x="1733550" y="4200525"/>
          <a:ext cx="2971800" cy="3400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полного брендирования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:</a:t>
          </a:r>
        </a:p>
      </xdr:txBody>
    </xdr:sp>
    <xdr:clientData/>
  </xdr:oneCellAnchor>
  <xdr:oneCellAnchor>
    <xdr:from>
      <xdr:col>7</xdr:col>
      <xdr:colOff>257175</xdr:colOff>
      <xdr:row>24</xdr:row>
      <xdr:rowOff>28575</xdr:rowOff>
    </xdr:from>
    <xdr:ext cx="4295775" cy="1047338"/>
    <xdr:sp macro="" textlink="">
      <xdr:nvSpPr>
        <xdr:cNvPr id="13" name="TextBox 12"/>
        <xdr:cNvSpPr txBox="1"/>
      </xdr:nvSpPr>
      <xdr:spPr>
        <a:xfrm>
          <a:off x="5200650" y="4152900"/>
          <a:ext cx="4295775" cy="1047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r"/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промо брендирования</a:t>
          </a:r>
          <a:r>
            <a:rPr lang="ru-RU" sz="1400" b="0" i="1" baseline="0">
              <a:solidFill>
                <a:schemeClr val="bg2">
                  <a:lumMod val="25000"/>
                </a:schemeClr>
              </a:solidFill>
            </a:rPr>
            <a:t>:</a:t>
          </a:r>
          <a:endParaRPr lang="ru-RU" sz="1400" i="1">
            <a:solidFill>
              <a:schemeClr val="bg2">
                <a:lumMod val="25000"/>
              </a:schemeClr>
            </a:solidFill>
          </a:endParaRPr>
        </a:p>
        <a:p>
          <a:pPr algn="r"/>
          <a:r>
            <a:rPr lang="ru-RU" sz="1100" i="1">
              <a:solidFill>
                <a:schemeClr val="bg2">
                  <a:lumMod val="25000"/>
                </a:schemeClr>
              </a:solidFill>
            </a:rPr>
            <a:t>производится монтаж пленки</a:t>
          </a:r>
          <a:r>
            <a:rPr lang="ru-RU" sz="1100" i="1" baseline="0">
              <a:solidFill>
                <a:schemeClr val="bg2">
                  <a:lumMod val="25000"/>
                </a:schemeClr>
              </a:solidFill>
            </a:rPr>
            <a:t> на левый и правый борта, от стекла до "юбки", </a:t>
          </a:r>
        </a:p>
        <a:p>
          <a:pPr algn="r"/>
          <a:r>
            <a:rPr lang="ru-RU" sz="1400" b="1" i="1" baseline="0">
              <a:solidFill>
                <a:schemeClr val="bg2">
                  <a:lumMod val="25000"/>
                </a:schemeClr>
              </a:solidFill>
            </a:rPr>
            <a:t>без окраски</a:t>
          </a:r>
          <a:r>
            <a:rPr lang="ru-RU" sz="1100" i="1" baseline="0">
              <a:solidFill>
                <a:schemeClr val="bg2">
                  <a:lumMod val="25000"/>
                </a:schemeClr>
              </a:solidFill>
            </a:rPr>
            <a:t>. Штатный цвет "юбки" и бамперов  голубой, корпуса - белый.</a:t>
          </a:r>
          <a:endParaRPr lang="ru-RU" sz="1100" i="1">
            <a:solidFill>
              <a:schemeClr val="bg2">
                <a:lumMod val="25000"/>
              </a:schemeClr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356152</xdr:colOff>
      <xdr:row>45</xdr:row>
      <xdr:rowOff>323023</xdr:rowOff>
    </xdr:from>
    <xdr:to>
      <xdr:col>4</xdr:col>
      <xdr:colOff>819979</xdr:colOff>
      <xdr:row>46</xdr:row>
      <xdr:rowOff>1778344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48" y="10104784"/>
          <a:ext cx="3346174" cy="1877734"/>
        </a:xfrm>
        <a:prstGeom prst="rect">
          <a:avLst/>
        </a:prstGeom>
      </xdr:spPr>
    </xdr:pic>
    <xdr:clientData/>
  </xdr:twoCellAnchor>
  <xdr:twoCellAnchor editAs="oneCell">
    <xdr:from>
      <xdr:col>2</xdr:col>
      <xdr:colOff>281609</xdr:colOff>
      <xdr:row>46</xdr:row>
      <xdr:rowOff>2166729</xdr:rowOff>
    </xdr:from>
    <xdr:to>
      <xdr:col>4</xdr:col>
      <xdr:colOff>828262</xdr:colOff>
      <xdr:row>55</xdr:row>
      <xdr:rowOff>154395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196" y="12370903"/>
          <a:ext cx="2377109" cy="1789383"/>
        </a:xfrm>
        <a:prstGeom prst="rect">
          <a:avLst/>
        </a:prstGeom>
      </xdr:spPr>
    </xdr:pic>
    <xdr:clientData/>
  </xdr:twoCellAnchor>
  <xdr:twoCellAnchor editAs="oneCell">
    <xdr:from>
      <xdr:col>7</xdr:col>
      <xdr:colOff>599680</xdr:colOff>
      <xdr:row>46</xdr:row>
      <xdr:rowOff>273326</xdr:rowOff>
    </xdr:from>
    <xdr:to>
      <xdr:col>11</xdr:col>
      <xdr:colOff>298174</xdr:colOff>
      <xdr:row>46</xdr:row>
      <xdr:rowOff>1884851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180" y="10477500"/>
          <a:ext cx="3516777" cy="1611525"/>
        </a:xfrm>
        <a:prstGeom prst="rect">
          <a:avLst/>
        </a:prstGeom>
      </xdr:spPr>
    </xdr:pic>
    <xdr:clientData/>
  </xdr:twoCellAnchor>
  <xdr:twoCellAnchor editAs="oneCell">
    <xdr:from>
      <xdr:col>7</xdr:col>
      <xdr:colOff>374375</xdr:colOff>
      <xdr:row>15</xdr:row>
      <xdr:rowOff>200027</xdr:rowOff>
    </xdr:from>
    <xdr:to>
      <xdr:col>10</xdr:col>
      <xdr:colOff>755803</xdr:colOff>
      <xdr:row>15</xdr:row>
      <xdr:rowOff>1565415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6875" y="2842179"/>
          <a:ext cx="3288624" cy="1365388"/>
        </a:xfrm>
        <a:prstGeom prst="rect">
          <a:avLst/>
        </a:prstGeom>
      </xdr:spPr>
    </xdr:pic>
    <xdr:clientData/>
  </xdr:twoCellAnchor>
  <xdr:twoCellAnchor editAs="oneCell">
    <xdr:from>
      <xdr:col>1</xdr:col>
      <xdr:colOff>441463</xdr:colOff>
      <xdr:row>15</xdr:row>
      <xdr:rowOff>258419</xdr:rowOff>
    </xdr:from>
    <xdr:to>
      <xdr:col>4</xdr:col>
      <xdr:colOff>654327</xdr:colOff>
      <xdr:row>15</xdr:row>
      <xdr:rowOff>1504623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59" y="2991680"/>
          <a:ext cx="3095211" cy="1246204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15</xdr:row>
      <xdr:rowOff>2304222</xdr:rowOff>
    </xdr:from>
    <xdr:to>
      <xdr:col>5</xdr:col>
      <xdr:colOff>69050</xdr:colOff>
      <xdr:row>26</xdr:row>
      <xdr:rowOff>24848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21" y="5037483"/>
          <a:ext cx="3243359" cy="1953039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15</xdr:row>
      <xdr:rowOff>0</xdr:rowOff>
    </xdr:from>
    <xdr:ext cx="2771775" cy="320125"/>
    <xdr:sp macro="" textlink="">
      <xdr:nvSpPr>
        <xdr:cNvPr id="50" name="TextBox 49"/>
        <xdr:cNvSpPr txBox="1"/>
      </xdr:nvSpPr>
      <xdr:spPr>
        <a:xfrm>
          <a:off x="38100" y="2546900"/>
          <a:ext cx="2771775" cy="320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полного брендирования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:</a:t>
          </a:r>
        </a:p>
      </xdr:txBody>
    </xdr:sp>
    <xdr:clientData/>
  </xdr:oneCellAnchor>
  <xdr:oneCellAnchor>
    <xdr:from>
      <xdr:col>7</xdr:col>
      <xdr:colOff>944218</xdr:colOff>
      <xdr:row>14</xdr:row>
      <xdr:rowOff>381000</xdr:rowOff>
    </xdr:from>
    <xdr:ext cx="3763618" cy="289891"/>
    <xdr:sp macro="" textlink="">
      <xdr:nvSpPr>
        <xdr:cNvPr id="51" name="TextBox 50"/>
        <xdr:cNvSpPr txBox="1"/>
      </xdr:nvSpPr>
      <xdr:spPr>
        <a:xfrm>
          <a:off x="5706718" y="2592457"/>
          <a:ext cx="3763618" cy="2898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промо брендирования</a:t>
          </a:r>
          <a:r>
            <a:rPr lang="ru-RU" sz="1400" b="0" i="1" baseline="0">
              <a:solidFill>
                <a:schemeClr val="bg2">
                  <a:lumMod val="25000"/>
                </a:schemeClr>
              </a:solidFill>
            </a:rPr>
            <a:t>:***</a:t>
          </a:r>
          <a:endParaRPr lang="ru-RU" sz="1400" i="1">
            <a:solidFill>
              <a:schemeClr val="bg2">
                <a:lumMod val="25000"/>
              </a:schemeClr>
            </a:solidFill>
          </a:endParaRPr>
        </a:p>
      </xdr:txBody>
    </xdr:sp>
    <xdr:clientData/>
  </xdr:oneCellAnchor>
  <xdr:oneCellAnchor>
    <xdr:from>
      <xdr:col>0</xdr:col>
      <xdr:colOff>0</xdr:colOff>
      <xdr:row>45</xdr:row>
      <xdr:rowOff>205820</xdr:rowOff>
    </xdr:from>
    <xdr:ext cx="4667250" cy="920200"/>
    <xdr:sp macro="" textlink="">
      <xdr:nvSpPr>
        <xdr:cNvPr id="52" name="TextBox 51"/>
        <xdr:cNvSpPr txBox="1"/>
      </xdr:nvSpPr>
      <xdr:spPr>
        <a:xfrm>
          <a:off x="0" y="9987581"/>
          <a:ext cx="4667250" cy="92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полного брендирования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:</a:t>
          </a:r>
        </a:p>
      </xdr:txBody>
    </xdr:sp>
    <xdr:clientData/>
  </xdr:oneCellAnchor>
  <xdr:oneCellAnchor>
    <xdr:from>
      <xdr:col>5</xdr:col>
      <xdr:colOff>770282</xdr:colOff>
      <xdr:row>46</xdr:row>
      <xdr:rowOff>24847</xdr:rowOff>
    </xdr:from>
    <xdr:ext cx="2958963" cy="311496"/>
    <xdr:sp macro="" textlink="">
      <xdr:nvSpPr>
        <xdr:cNvPr id="53" name="TextBox 52"/>
        <xdr:cNvSpPr txBox="1"/>
      </xdr:nvSpPr>
      <xdr:spPr>
        <a:xfrm>
          <a:off x="4613412" y="9972260"/>
          <a:ext cx="2958963" cy="311496"/>
        </a:xfrm>
        <a:prstGeom prst="rect">
          <a:avLst/>
        </a:prstGeom>
        <a:noFill/>
        <a:effectLst>
          <a:outerShdw blurRad="88900" dist="12700" dir="2700000" algn="tl" rotWithShape="0">
            <a:schemeClr val="bg1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ru-RU" sz="1400" b="1" i="1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Пример промо брендирования</a:t>
          </a:r>
          <a:r>
            <a:rPr lang="ru-RU" sz="1400" b="0" i="1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:*</a:t>
          </a:r>
          <a:r>
            <a:rPr lang="en-US" sz="1400" b="0" i="1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</a:t>
          </a:r>
          <a:r>
            <a:rPr lang="ru-RU" sz="1400" b="0" i="1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</a:t>
          </a:r>
        </a:p>
      </xdr:txBody>
    </xdr:sp>
    <xdr:clientData/>
  </xdr:oneCellAnchor>
  <xdr:oneCellAnchor>
    <xdr:from>
      <xdr:col>1</xdr:col>
      <xdr:colOff>0</xdr:colOff>
      <xdr:row>46</xdr:row>
      <xdr:rowOff>1941443</xdr:rowOff>
    </xdr:from>
    <xdr:ext cx="2838450" cy="320125"/>
    <xdr:sp macro="" textlink="">
      <xdr:nvSpPr>
        <xdr:cNvPr id="54" name="TextBox 53"/>
        <xdr:cNvSpPr txBox="1"/>
      </xdr:nvSpPr>
      <xdr:spPr>
        <a:xfrm>
          <a:off x="49696" y="12145617"/>
          <a:ext cx="2838450" cy="320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заднего борта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:</a:t>
          </a:r>
          <a:r>
            <a:rPr lang="en-US" sz="1400" i="1">
              <a:solidFill>
                <a:schemeClr val="bg2">
                  <a:lumMod val="25000"/>
                </a:schemeClr>
              </a:solidFill>
            </a:rPr>
            <a:t>*</a:t>
          </a:r>
          <a:r>
            <a:rPr lang="ru-RU" sz="1400" i="1">
              <a:solidFill>
                <a:schemeClr val="bg2">
                  <a:lumMod val="25000"/>
                </a:schemeClr>
              </a:solidFill>
            </a:rPr>
            <a:t>**</a:t>
          </a:r>
        </a:p>
      </xdr:txBody>
    </xdr:sp>
    <xdr:clientData/>
  </xdr:oneCellAnchor>
  <xdr:oneCellAnchor>
    <xdr:from>
      <xdr:col>1</xdr:col>
      <xdr:colOff>9524</xdr:colOff>
      <xdr:row>15</xdr:row>
      <xdr:rowOff>2081831</xdr:rowOff>
    </xdr:from>
    <xdr:ext cx="4600575" cy="320125"/>
    <xdr:sp macro="" textlink="">
      <xdr:nvSpPr>
        <xdr:cNvPr id="55" name="TextBox 54"/>
        <xdr:cNvSpPr txBox="1"/>
      </xdr:nvSpPr>
      <xdr:spPr>
        <a:xfrm>
          <a:off x="59220" y="4723983"/>
          <a:ext cx="4600575" cy="320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Пример полного брендирования с опцией "3</a:t>
          </a:r>
          <a:r>
            <a:rPr lang="ru-RU" sz="1400" b="1" i="1" baseline="0">
              <a:solidFill>
                <a:schemeClr val="bg2">
                  <a:lumMod val="25000"/>
                </a:schemeClr>
              </a:solidFill>
            </a:rPr>
            <a:t> </a:t>
          </a:r>
          <a:r>
            <a:rPr lang="ru-RU" sz="1400" b="1" i="1">
              <a:solidFill>
                <a:schemeClr val="bg2">
                  <a:lumMod val="25000"/>
                </a:schemeClr>
              </a:solidFill>
            </a:rPr>
            <a:t>окна":</a:t>
          </a:r>
          <a:endParaRPr lang="ru-RU" sz="1400" i="1">
            <a:solidFill>
              <a:schemeClr val="bg2">
                <a:lumMod val="25000"/>
              </a:schemeClr>
            </a:solidFill>
          </a:endParaRPr>
        </a:p>
      </xdr:txBody>
    </xdr:sp>
    <xdr:clientData/>
  </xdr:oneCellAnchor>
  <xdr:oneCellAnchor>
    <xdr:from>
      <xdr:col>5</xdr:col>
      <xdr:colOff>812110</xdr:colOff>
      <xdr:row>15</xdr:row>
      <xdr:rowOff>1784489</xdr:rowOff>
    </xdr:from>
    <xdr:ext cx="4809297" cy="749757"/>
    <xdr:sp macro="" textlink="">
      <xdr:nvSpPr>
        <xdr:cNvPr id="56" name="TextBox 55"/>
        <xdr:cNvSpPr txBox="1"/>
      </xdr:nvSpPr>
      <xdr:spPr>
        <a:xfrm>
          <a:off x="4655240" y="4426641"/>
          <a:ext cx="4809297" cy="749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1" i="1">
              <a:solidFill>
                <a:schemeClr val="bg2">
                  <a:lumMod val="25000"/>
                </a:schemeClr>
              </a:solidFill>
            </a:rPr>
            <a:t>***Промо брендирование: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i="1">
              <a:solidFill>
                <a:sysClr val="windowText" lastClr="000000"/>
              </a:solidFill>
            </a:rPr>
            <a:t>производится монтаж пленки</a:t>
          </a:r>
          <a:r>
            <a:rPr lang="ru-RU" sz="1000" i="1" baseline="0">
              <a:solidFill>
                <a:sysClr val="windowText" lastClr="000000"/>
              </a:solidFill>
            </a:rPr>
            <a:t> на левый и правый борта, без дверей, от стекла до технологических люков. Штатный цвет бамперов и "юбки" синий, корпуса - белый. БЕЗ </a:t>
          </a:r>
          <a:r>
            <a:rPr lang="ru-RU" sz="1000" i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заднего борта и </a:t>
          </a:r>
          <a:r>
            <a:rPr lang="ru-RU" sz="1000" i="1" baseline="0">
              <a:solidFill>
                <a:sysClr val="windowText" lastClr="000000"/>
              </a:solidFill>
            </a:rPr>
            <a:t>заходов на стекла.</a:t>
          </a:r>
          <a:endParaRPr lang="ru-RU" sz="1000" i="1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6</xdr:col>
      <xdr:colOff>66675</xdr:colOff>
      <xdr:row>46</xdr:row>
      <xdr:rowOff>2072180</xdr:rowOff>
    </xdr:from>
    <xdr:ext cx="4676775" cy="405367"/>
    <xdr:sp macro="" textlink="">
      <xdr:nvSpPr>
        <xdr:cNvPr id="57" name="TextBox 56"/>
        <xdr:cNvSpPr txBox="1"/>
      </xdr:nvSpPr>
      <xdr:spPr>
        <a:xfrm>
          <a:off x="4754632" y="12276354"/>
          <a:ext cx="4676775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ru-RU" sz="1000" i="1">
              <a:ln>
                <a:noFill/>
              </a:ln>
              <a:solidFill>
                <a:sysClr val="windowText" lastClr="000000"/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Производится монтаж пленки</a:t>
          </a:r>
          <a:r>
            <a:rPr lang="ru-RU" sz="1000" i="1" baseline="0">
              <a:ln>
                <a:noFill/>
              </a:ln>
              <a:solidFill>
                <a:sysClr val="windowText" lastClr="000000"/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 на левый и правый борта, без дверей, от стекла до середины "юбки" у НефАЗа или до низа - у МАЗа. Штатный цвет - зеленый.</a:t>
          </a:r>
          <a:endParaRPr lang="ru-RU" sz="1000" i="1">
            <a:ln>
              <a:noFill/>
            </a:ln>
            <a:solidFill>
              <a:sysClr val="windowText" lastClr="000000"/>
            </a:solidFill>
            <a:effectLst>
              <a:glow rad="63500">
                <a:schemeClr val="bg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0</xdr:col>
      <xdr:colOff>9525</xdr:colOff>
      <xdr:row>57</xdr:row>
      <xdr:rowOff>74415</xdr:rowOff>
    </xdr:from>
    <xdr:ext cx="4728127" cy="436786"/>
    <xdr:sp macro="" textlink="">
      <xdr:nvSpPr>
        <xdr:cNvPr id="26" name="TextBox 25"/>
        <xdr:cNvSpPr txBox="1"/>
      </xdr:nvSpPr>
      <xdr:spPr>
        <a:xfrm>
          <a:off x="9525" y="14477872"/>
          <a:ext cx="472812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ru-RU" sz="1100" i="1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</a:t>
          </a:r>
          <a:r>
            <a:rPr lang="en-US" sz="1100" i="1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</a:t>
          </a:r>
          <a:r>
            <a:rPr lang="ru-RU" sz="1100" i="1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*Допускается одновременное присутствие 2х рекламодателей на 1 ТС при использовании отдельно формата промо, заднего борта или окна</a:t>
          </a:r>
        </a:p>
      </xdr:txBody>
    </xdr:sp>
    <xdr:clientData/>
  </xdr:oneCellAnchor>
  <xdr:oneCellAnchor>
    <xdr:from>
      <xdr:col>0</xdr:col>
      <xdr:colOff>9525</xdr:colOff>
      <xdr:row>26</xdr:row>
      <xdr:rowOff>165525</xdr:rowOff>
    </xdr:from>
    <xdr:ext cx="4752975" cy="436786"/>
    <xdr:sp macro="" textlink="">
      <xdr:nvSpPr>
        <xdr:cNvPr id="27" name="TextBox 26"/>
        <xdr:cNvSpPr txBox="1"/>
      </xdr:nvSpPr>
      <xdr:spPr>
        <a:xfrm>
          <a:off x="9525" y="7040090"/>
          <a:ext cx="475297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ru-RU" sz="1100" i="1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</a:t>
          </a:r>
          <a:r>
            <a:rPr lang="en-US" sz="1100" i="1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</a:t>
          </a:r>
          <a:r>
            <a:rPr lang="ru-RU" sz="1100" i="1">
              <a:ln>
                <a:noFill/>
              </a:ln>
              <a:solidFill>
                <a:schemeClr val="bg2">
                  <a:lumMod val="25000"/>
                </a:schemeClr>
              </a:solidFill>
              <a:effectLst>
                <a:glow rad="63500">
                  <a:schemeClr val="bg1">
                    <a:alpha val="40000"/>
                  </a:schemeClr>
                </a:glow>
              </a:effectLst>
            </a:rPr>
            <a:t>*Допускается одновременное присутствие 2х рекламодателей на 1 ТС при использовании отдельно формата промо, заднего борта или окна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171451</xdr:colOff>
      <xdr:row>41</xdr:row>
      <xdr:rowOff>172575</xdr:rowOff>
    </xdr:from>
    <xdr:to>
      <xdr:col>6</xdr:col>
      <xdr:colOff>3908</xdr:colOff>
      <xdr:row>49</xdr:row>
      <xdr:rowOff>187605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48" b="24048"/>
        <a:stretch/>
      </xdr:blipFill>
      <xdr:spPr>
        <a:xfrm>
          <a:off x="238126" y="8545050"/>
          <a:ext cx="2813782" cy="1539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266701</xdr:colOff>
      <xdr:row>53</xdr:row>
      <xdr:rowOff>38100</xdr:rowOff>
    </xdr:from>
    <xdr:to>
      <xdr:col>10</xdr:col>
      <xdr:colOff>171450</xdr:colOff>
      <xdr:row>61</xdr:row>
      <xdr:rowOff>186444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616"/>
        <a:stretch/>
      </xdr:blipFill>
      <xdr:spPr>
        <a:xfrm>
          <a:off x="3314701" y="10325100"/>
          <a:ext cx="2505074" cy="1672344"/>
        </a:xfrm>
        <a:prstGeom prst="rect">
          <a:avLst/>
        </a:prstGeom>
      </xdr:spPr>
    </xdr:pic>
    <xdr:clientData/>
  </xdr:twoCellAnchor>
  <xdr:twoCellAnchor editAs="oneCell">
    <xdr:from>
      <xdr:col>11</xdr:col>
      <xdr:colOff>363940</xdr:colOff>
      <xdr:row>53</xdr:row>
      <xdr:rowOff>9525</xdr:rowOff>
    </xdr:from>
    <xdr:to>
      <xdr:col>13</xdr:col>
      <xdr:colOff>1076325</xdr:colOff>
      <xdr:row>62</xdr:row>
      <xdr:rowOff>27158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256"/>
        <a:stretch/>
      </xdr:blipFill>
      <xdr:spPr>
        <a:xfrm>
          <a:off x="6383740" y="10296525"/>
          <a:ext cx="2636435" cy="1732133"/>
        </a:xfrm>
        <a:prstGeom prst="rect">
          <a:avLst/>
        </a:prstGeom>
      </xdr:spPr>
    </xdr:pic>
    <xdr:clientData/>
  </xdr:twoCellAnchor>
  <xdr:twoCellAnchor editAs="oneCell">
    <xdr:from>
      <xdr:col>6</xdr:col>
      <xdr:colOff>445864</xdr:colOff>
      <xdr:row>41</xdr:row>
      <xdr:rowOff>181953</xdr:rowOff>
    </xdr:from>
    <xdr:to>
      <xdr:col>11</xdr:col>
      <xdr:colOff>76637</xdr:colOff>
      <xdr:row>49</xdr:row>
      <xdr:rowOff>152401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5778" r="18966" b="14088"/>
        <a:stretch/>
      </xdr:blipFill>
      <xdr:spPr>
        <a:xfrm>
          <a:off x="3493864" y="8173428"/>
          <a:ext cx="2602573" cy="14944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41</xdr:row>
      <xdr:rowOff>182056</xdr:rowOff>
    </xdr:from>
    <xdr:to>
      <xdr:col>13</xdr:col>
      <xdr:colOff>1066800</xdr:colOff>
      <xdr:row>50</xdr:row>
      <xdr:rowOff>7526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8554531"/>
          <a:ext cx="2733675" cy="153997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53</xdr:row>
      <xdr:rowOff>66675</xdr:rowOff>
    </xdr:from>
    <xdr:to>
      <xdr:col>4</xdr:col>
      <xdr:colOff>371476</xdr:colOff>
      <xdr:row>61</xdr:row>
      <xdr:rowOff>162512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2" t="17391" r="33523" b="28545"/>
        <a:stretch/>
      </xdr:blipFill>
      <xdr:spPr>
        <a:xfrm>
          <a:off x="276226" y="10353675"/>
          <a:ext cx="2457450" cy="1619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47625</xdr:rowOff>
    </xdr:from>
    <xdr:to>
      <xdr:col>50</xdr:col>
      <xdr:colOff>171450</xdr:colOff>
      <xdr:row>37</xdr:row>
      <xdr:rowOff>145256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3425"/>
          <a:ext cx="9534525" cy="2383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00000"/>
  </sheetPr>
  <dimension ref="A1:O54"/>
  <sheetViews>
    <sheetView topLeftCell="A52" zoomScaleNormal="100" workbookViewId="0">
      <selection activeCell="B54" sqref="B54:L54"/>
    </sheetView>
  </sheetViews>
  <sheetFormatPr defaultColWidth="9" defaultRowHeight="15.75" x14ac:dyDescent="0.25"/>
  <cols>
    <col min="1" max="1" width="2.42578125" style="1" customWidth="1"/>
    <col min="2" max="2" width="23.7109375" style="1" customWidth="1"/>
    <col min="3" max="3" width="10.28515625" style="1" customWidth="1"/>
    <col min="4" max="4" width="15" style="1" customWidth="1"/>
    <col min="5" max="5" width="11.28515625" style="1" customWidth="1"/>
    <col min="6" max="6" width="11" style="1" customWidth="1"/>
    <col min="7" max="7" width="1.140625" style="1" customWidth="1"/>
    <col min="8" max="8" width="19" style="1" bestFit="1" customWidth="1"/>
    <col min="9" max="9" width="10.140625" style="1" customWidth="1"/>
    <col min="10" max="10" width="15.28515625" style="1" customWidth="1"/>
    <col min="11" max="11" width="10.7109375" style="1" customWidth="1"/>
    <col min="12" max="12" width="10.5703125" style="1" customWidth="1"/>
    <col min="13" max="13" width="1.140625" style="1" customWidth="1"/>
    <col min="14" max="14" width="9" style="1"/>
    <col min="15" max="15" width="10.42578125" style="1" bestFit="1" customWidth="1"/>
    <col min="16" max="16384" width="9" style="1"/>
  </cols>
  <sheetData>
    <row r="1" spans="1:15" ht="19.5" customHeight="1" x14ac:dyDescent="0.25">
      <c r="B1" s="120" t="s">
        <v>142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15" ht="24.75" customHeight="1" x14ac:dyDescent="0.25"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1:15" ht="18.75" x14ac:dyDescent="0.25">
      <c r="B3" s="133" t="s">
        <v>19</v>
      </c>
      <c r="C3" s="133"/>
      <c r="D3" s="133"/>
      <c r="E3" s="133"/>
      <c r="F3" s="133"/>
      <c r="G3" s="115"/>
      <c r="H3" s="134" t="s">
        <v>20</v>
      </c>
      <c r="I3" s="135"/>
      <c r="J3" s="135"/>
      <c r="K3" s="135"/>
      <c r="L3" s="136"/>
    </row>
    <row r="4" spans="1:15" s="6" customFormat="1" ht="15.95" customHeight="1" x14ac:dyDescent="0.3">
      <c r="B4" s="18" t="s">
        <v>0</v>
      </c>
      <c r="C4" s="53" t="s">
        <v>5</v>
      </c>
      <c r="D4" s="53" t="s">
        <v>36</v>
      </c>
      <c r="E4" s="53" t="s">
        <v>7</v>
      </c>
      <c r="F4" s="53" t="s">
        <v>8</v>
      </c>
      <c r="G4" s="5"/>
      <c r="H4" s="48" t="s">
        <v>0</v>
      </c>
      <c r="I4" s="53" t="s">
        <v>5</v>
      </c>
      <c r="J4" s="53" t="s">
        <v>36</v>
      </c>
      <c r="K4" s="53" t="s">
        <v>7</v>
      </c>
      <c r="L4" s="53" t="s">
        <v>8</v>
      </c>
    </row>
    <row r="5" spans="1:15" ht="12.95" customHeight="1" x14ac:dyDescent="0.25">
      <c r="B5" s="87" t="s">
        <v>1</v>
      </c>
      <c r="C5" s="24">
        <v>97350</v>
      </c>
      <c r="D5" s="124">
        <v>60060</v>
      </c>
      <c r="E5" s="124">
        <v>42900</v>
      </c>
      <c r="F5" s="14">
        <f>C5+D5+E$5</f>
        <v>200310</v>
      </c>
      <c r="G5" s="4"/>
      <c r="H5" s="87" t="s">
        <v>1</v>
      </c>
      <c r="I5" s="9">
        <v>68200</v>
      </c>
      <c r="J5" s="124">
        <v>37180</v>
      </c>
      <c r="K5" s="124">
        <v>24200</v>
      </c>
      <c r="L5" s="14">
        <f>I5+J$5+K$5</f>
        <v>129580</v>
      </c>
      <c r="O5" s="92"/>
    </row>
    <row r="6" spans="1:15" ht="12.95" customHeight="1" x14ac:dyDescent="0.25">
      <c r="B6" s="87" t="s">
        <v>2</v>
      </c>
      <c r="C6" s="24">
        <v>84700</v>
      </c>
      <c r="D6" s="124"/>
      <c r="E6" s="124"/>
      <c r="F6" s="14">
        <f>C6+D5+E$5</f>
        <v>187660</v>
      </c>
      <c r="G6" s="4"/>
      <c r="H6" s="87" t="s">
        <v>2</v>
      </c>
      <c r="I6" s="9">
        <v>59400</v>
      </c>
      <c r="J6" s="124"/>
      <c r="K6" s="124"/>
      <c r="L6" s="14">
        <f>I6+J$5+K$5</f>
        <v>120780</v>
      </c>
    </row>
    <row r="7" spans="1:15" ht="3.95" customHeight="1" x14ac:dyDescent="0.25">
      <c r="B7" s="13"/>
      <c r="C7" s="13"/>
      <c r="D7" s="13"/>
      <c r="E7" s="13"/>
      <c r="F7" s="25"/>
      <c r="G7" s="3"/>
      <c r="H7" s="3"/>
      <c r="I7" s="2"/>
      <c r="J7" s="2"/>
      <c r="K7" s="2"/>
      <c r="L7" s="15"/>
    </row>
    <row r="8" spans="1:15" s="6" customFormat="1" ht="15.95" customHeight="1" x14ac:dyDescent="0.3">
      <c r="B8" s="18" t="s">
        <v>9</v>
      </c>
      <c r="C8" s="53" t="s">
        <v>5</v>
      </c>
      <c r="D8" s="53" t="str">
        <f>D4</f>
        <v>Материалы</v>
      </c>
      <c r="E8" s="53" t="s">
        <v>7</v>
      </c>
      <c r="F8" s="53" t="s">
        <v>8</v>
      </c>
      <c r="G8" s="5"/>
      <c r="H8" s="48" t="s">
        <v>9</v>
      </c>
      <c r="I8" s="53" t="s">
        <v>5</v>
      </c>
      <c r="J8" s="53" t="str">
        <f>J4</f>
        <v>Материалы</v>
      </c>
      <c r="K8" s="53" t="s">
        <v>7</v>
      </c>
      <c r="L8" s="53" t="s">
        <v>8</v>
      </c>
    </row>
    <row r="9" spans="1:15" ht="12.95" customHeight="1" x14ac:dyDescent="0.25">
      <c r="B9" s="87" t="s">
        <v>1</v>
      </c>
      <c r="C9" s="24">
        <f>C5*0.9*2</f>
        <v>175230</v>
      </c>
      <c r="D9" s="124">
        <f>D5</f>
        <v>60060</v>
      </c>
      <c r="E9" s="124">
        <v>49500</v>
      </c>
      <c r="F9" s="14">
        <f>C9+D9+E9</f>
        <v>284790</v>
      </c>
      <c r="G9" s="4"/>
      <c r="H9" s="87" t="s">
        <v>1</v>
      </c>
      <c r="I9" s="49">
        <v>122760</v>
      </c>
      <c r="J9" s="124">
        <f>J5</f>
        <v>37180</v>
      </c>
      <c r="K9" s="124">
        <v>29150</v>
      </c>
      <c r="L9" s="14">
        <f>I9+J$9+K$9</f>
        <v>189090</v>
      </c>
    </row>
    <row r="10" spans="1:15" ht="12.95" customHeight="1" x14ac:dyDescent="0.25">
      <c r="B10" s="87" t="s">
        <v>2</v>
      </c>
      <c r="C10" s="49">
        <f>C6*0.9*2</f>
        <v>152460</v>
      </c>
      <c r="D10" s="124"/>
      <c r="E10" s="124"/>
      <c r="F10" s="14">
        <f>C10+D9+E9</f>
        <v>262020</v>
      </c>
      <c r="G10" s="4"/>
      <c r="H10" s="87" t="s">
        <v>2</v>
      </c>
      <c r="I10" s="49">
        <v>106920</v>
      </c>
      <c r="J10" s="124"/>
      <c r="K10" s="124"/>
      <c r="L10" s="14">
        <f>I10+J$9+K$9</f>
        <v>173250</v>
      </c>
    </row>
    <row r="11" spans="1:15" ht="3.95" customHeight="1" x14ac:dyDescent="0.25">
      <c r="B11" s="87"/>
      <c r="C11" s="13"/>
      <c r="D11" s="13"/>
      <c r="E11" s="13"/>
      <c r="F11" s="25"/>
      <c r="G11" s="3"/>
      <c r="H11" s="3"/>
      <c r="I11" s="2"/>
      <c r="J11" s="2"/>
      <c r="K11" s="2"/>
      <c r="L11" s="15"/>
    </row>
    <row r="12" spans="1:15" s="8" customFormat="1" ht="15.95" customHeight="1" x14ac:dyDescent="0.3">
      <c r="B12" s="18" t="s">
        <v>10</v>
      </c>
      <c r="C12" s="53" t="s">
        <v>5</v>
      </c>
      <c r="D12" s="53" t="str">
        <f>D4</f>
        <v>Материалы</v>
      </c>
      <c r="E12" s="53" t="s">
        <v>7</v>
      </c>
      <c r="F12" s="53" t="s">
        <v>8</v>
      </c>
      <c r="G12" s="7"/>
      <c r="H12" s="48" t="s">
        <v>10</v>
      </c>
      <c r="I12" s="53" t="s">
        <v>5</v>
      </c>
      <c r="J12" s="53" t="str">
        <f>J4</f>
        <v>Материалы</v>
      </c>
      <c r="K12" s="53" t="s">
        <v>7</v>
      </c>
      <c r="L12" s="53" t="s">
        <v>8</v>
      </c>
    </row>
    <row r="13" spans="1:15" ht="12.95" customHeight="1" x14ac:dyDescent="0.25">
      <c r="B13" s="87" t="s">
        <v>1</v>
      </c>
      <c r="C13" s="24">
        <f>C5*0.7*4</f>
        <v>272580</v>
      </c>
      <c r="D13" s="124">
        <f>D5</f>
        <v>60060</v>
      </c>
      <c r="E13" s="124">
        <v>62700</v>
      </c>
      <c r="F13" s="14">
        <f>C13+D13+E13</f>
        <v>395340</v>
      </c>
      <c r="G13" s="4"/>
      <c r="H13" s="87" t="s">
        <v>1</v>
      </c>
      <c r="I13" s="49">
        <f>I5*0.7*4</f>
        <v>190960</v>
      </c>
      <c r="J13" s="124">
        <f>J5</f>
        <v>37180</v>
      </c>
      <c r="K13" s="124">
        <v>39050</v>
      </c>
      <c r="L13" s="14">
        <f>I13+J$13+K$13</f>
        <v>267190</v>
      </c>
    </row>
    <row r="14" spans="1:15" ht="12.95" customHeight="1" x14ac:dyDescent="0.25">
      <c r="B14" s="87" t="s">
        <v>2</v>
      </c>
      <c r="C14" s="49">
        <f>C6*0.7*4</f>
        <v>237159.99999999997</v>
      </c>
      <c r="D14" s="124"/>
      <c r="E14" s="124"/>
      <c r="F14" s="14">
        <f>C14+D13+E13</f>
        <v>359920</v>
      </c>
      <c r="G14" s="4"/>
      <c r="H14" s="87" t="s">
        <v>2</v>
      </c>
      <c r="I14" s="49">
        <f>I6*0.7*4</f>
        <v>166320</v>
      </c>
      <c r="J14" s="124"/>
      <c r="K14" s="124"/>
      <c r="L14" s="14">
        <f>I14+J$13+K$13</f>
        <v>242550</v>
      </c>
    </row>
    <row r="15" spans="1:15" ht="15.95" customHeight="1" x14ac:dyDescent="0.25">
      <c r="A15" s="51"/>
      <c r="B15" s="80"/>
      <c r="C15" s="65"/>
      <c r="D15" s="65"/>
      <c r="E15" s="65"/>
      <c r="F15" s="81"/>
      <c r="G15" s="69"/>
      <c r="H15" s="50"/>
      <c r="I15" s="68"/>
      <c r="J15" s="68"/>
      <c r="K15" s="68"/>
      <c r="L15" s="66"/>
    </row>
    <row r="16" spans="1:15" ht="15" customHeight="1" x14ac:dyDescent="0.25">
      <c r="B16" s="133" t="s">
        <v>23</v>
      </c>
      <c r="C16" s="133"/>
      <c r="D16" s="133"/>
      <c r="E16" s="133"/>
      <c r="F16" s="133"/>
      <c r="G16" s="116"/>
      <c r="H16" s="133" t="s">
        <v>24</v>
      </c>
      <c r="I16" s="133"/>
      <c r="J16" s="133"/>
      <c r="K16" s="133"/>
      <c r="L16" s="133"/>
    </row>
    <row r="17" spans="1:12" ht="12.95" customHeight="1" x14ac:dyDescent="0.25">
      <c r="B17" s="125" t="s">
        <v>26</v>
      </c>
      <c r="C17" s="125"/>
      <c r="D17" s="125"/>
      <c r="E17" s="125"/>
      <c r="F17" s="125"/>
      <c r="H17" s="125" t="s">
        <v>147</v>
      </c>
      <c r="I17" s="125"/>
      <c r="J17" s="125"/>
      <c r="K17" s="125"/>
      <c r="L17" s="125"/>
    </row>
    <row r="18" spans="1:12" ht="15.95" customHeight="1" x14ac:dyDescent="0.25">
      <c r="A18" s="51"/>
      <c r="B18" s="80"/>
      <c r="C18" s="65"/>
      <c r="D18" s="65"/>
      <c r="E18" s="65"/>
      <c r="F18" s="81"/>
      <c r="G18" s="69"/>
      <c r="H18" s="50"/>
      <c r="I18" s="68"/>
      <c r="J18" s="68"/>
      <c r="K18" s="68"/>
      <c r="L18" s="66"/>
    </row>
    <row r="19" spans="1:12" ht="12.95" customHeight="1" x14ac:dyDescent="0.25">
      <c r="B19" s="133" t="s">
        <v>132</v>
      </c>
      <c r="C19" s="133"/>
      <c r="D19" s="133"/>
      <c r="E19" s="133"/>
      <c r="F19" s="133"/>
      <c r="G19" s="115"/>
      <c r="H19" s="137" t="s">
        <v>21</v>
      </c>
      <c r="I19" s="137"/>
      <c r="J19" s="137"/>
      <c r="K19" s="137"/>
      <c r="L19" s="137"/>
    </row>
    <row r="20" spans="1:12" ht="12.95" customHeight="1" x14ac:dyDescent="0.25">
      <c r="B20" s="47" t="s">
        <v>17</v>
      </c>
      <c r="C20" s="130" t="s">
        <v>135</v>
      </c>
      <c r="D20" s="131"/>
      <c r="E20" s="131"/>
      <c r="F20" s="132"/>
      <c r="H20" s="129" t="s">
        <v>11</v>
      </c>
      <c r="I20" s="129"/>
      <c r="J20" s="129"/>
      <c r="K20" s="129"/>
      <c r="L20" s="11">
        <v>6500</v>
      </c>
    </row>
    <row r="21" spans="1:12" ht="12.95" customHeight="1" x14ac:dyDescent="0.25">
      <c r="B21" s="47" t="s">
        <v>18</v>
      </c>
      <c r="C21" s="130" t="s">
        <v>136</v>
      </c>
      <c r="D21" s="131"/>
      <c r="E21" s="131"/>
      <c r="F21" s="132"/>
      <c r="H21" s="129" t="s">
        <v>12</v>
      </c>
      <c r="I21" s="129"/>
      <c r="J21" s="129"/>
      <c r="K21" s="129"/>
      <c r="L21" s="11">
        <v>14300</v>
      </c>
    </row>
    <row r="22" spans="1:12" ht="12.95" customHeight="1" x14ac:dyDescent="0.25">
      <c r="B22" s="138" t="s">
        <v>146</v>
      </c>
      <c r="C22" s="138"/>
      <c r="D22" s="138"/>
      <c r="E22" s="138"/>
      <c r="F22" s="138"/>
      <c r="H22" s="129" t="s">
        <v>13</v>
      </c>
      <c r="I22" s="129"/>
      <c r="J22" s="129"/>
      <c r="K22" s="129"/>
      <c r="L22" s="11">
        <v>27300</v>
      </c>
    </row>
    <row r="23" spans="1:12" ht="12" customHeight="1" x14ac:dyDescent="0.25">
      <c r="B23" s="139"/>
      <c r="C23" s="139"/>
      <c r="D23" s="139"/>
      <c r="E23" s="139"/>
      <c r="F23" s="139"/>
      <c r="G23" s="22"/>
      <c r="H23" s="126" t="s">
        <v>14</v>
      </c>
      <c r="I23" s="126"/>
      <c r="J23" s="126"/>
      <c r="K23" s="126"/>
      <c r="L23" s="17" t="s">
        <v>148</v>
      </c>
    </row>
    <row r="24" spans="1:12" ht="36" customHeight="1" x14ac:dyDescent="0.25">
      <c r="A24" s="51"/>
      <c r="B24" s="139"/>
      <c r="C24" s="139"/>
      <c r="D24" s="139"/>
      <c r="E24" s="139"/>
      <c r="F24" s="139"/>
      <c r="G24" s="69"/>
      <c r="H24" s="80"/>
      <c r="I24" s="65"/>
      <c r="J24" s="65"/>
      <c r="K24" s="65"/>
      <c r="L24" s="81"/>
    </row>
    <row r="25" spans="1:12" ht="179.25" customHeight="1" x14ac:dyDescent="0.25">
      <c r="A25" s="16"/>
      <c r="B25" s="16"/>
      <c r="C25" s="16"/>
      <c r="D25" s="16"/>
      <c r="E25" s="16"/>
      <c r="F25" s="16"/>
      <c r="G25" s="19"/>
      <c r="H25" s="19"/>
      <c r="I25" s="19"/>
      <c r="J25" s="19"/>
      <c r="K25" s="19"/>
      <c r="L25" s="16"/>
    </row>
    <row r="26" spans="1:12" ht="23.25" customHeight="1" x14ac:dyDescent="0.25">
      <c r="F26" s="51"/>
      <c r="G26" s="51"/>
      <c r="H26" s="64"/>
      <c r="I26" s="140"/>
      <c r="J26" s="140"/>
      <c r="K26" s="140"/>
      <c r="L26" s="140"/>
    </row>
    <row r="27" spans="1:12" ht="8.25" customHeight="1" x14ac:dyDescent="0.25"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</row>
    <row r="28" spans="1:12" ht="23.25" customHeight="1" x14ac:dyDescent="0.25">
      <c r="B28" s="120" t="s">
        <v>143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0"/>
    </row>
    <row r="29" spans="1:12" ht="12.95" customHeight="1" x14ac:dyDescent="0.25">
      <c r="B29" s="21"/>
      <c r="C29" s="21"/>
      <c r="D29" s="21"/>
      <c r="E29" s="21"/>
      <c r="F29" s="21"/>
      <c r="G29" s="3"/>
      <c r="H29" s="3"/>
      <c r="I29" s="3"/>
      <c r="J29" s="3"/>
      <c r="K29" s="3"/>
      <c r="L29" s="3"/>
    </row>
    <row r="30" spans="1:12" ht="18.75" x14ac:dyDescent="0.25">
      <c r="B30" s="133" t="s">
        <v>19</v>
      </c>
      <c r="C30" s="133"/>
      <c r="D30" s="133"/>
      <c r="E30" s="133"/>
      <c r="F30" s="133"/>
      <c r="G30" s="115"/>
      <c r="H30" s="134" t="s">
        <v>20</v>
      </c>
      <c r="I30" s="135"/>
      <c r="J30" s="135"/>
      <c r="K30" s="135"/>
      <c r="L30" s="136"/>
    </row>
    <row r="31" spans="1:12" ht="15.95" customHeight="1" x14ac:dyDescent="0.3">
      <c r="B31" s="18" t="s">
        <v>0</v>
      </c>
      <c r="C31" s="53" t="s">
        <v>5</v>
      </c>
      <c r="D31" s="53" t="str">
        <f>D4</f>
        <v>Материалы</v>
      </c>
      <c r="E31" s="53" t="s">
        <v>7</v>
      </c>
      <c r="F31" s="53" t="s">
        <v>8</v>
      </c>
      <c r="G31" s="5"/>
      <c r="H31" s="48" t="s">
        <v>0</v>
      </c>
      <c r="I31" s="53" t="s">
        <v>5</v>
      </c>
      <c r="J31" s="53" t="str">
        <f>J4</f>
        <v>Материалы</v>
      </c>
      <c r="K31" s="53" t="s">
        <v>7</v>
      </c>
      <c r="L31" s="53" t="s">
        <v>8</v>
      </c>
    </row>
    <row r="32" spans="1:12" ht="12.95" customHeight="1" x14ac:dyDescent="0.25">
      <c r="B32" s="87" t="s">
        <v>1</v>
      </c>
      <c r="C32" s="24">
        <v>132000</v>
      </c>
      <c r="D32" s="124">
        <v>209220</v>
      </c>
      <c r="E32" s="124">
        <v>73700</v>
      </c>
      <c r="F32" s="14">
        <f>C32+D32+E$32</f>
        <v>414920</v>
      </c>
      <c r="G32" s="4"/>
      <c r="H32" s="87" t="s">
        <v>1</v>
      </c>
      <c r="I32" s="9">
        <v>92400</v>
      </c>
      <c r="J32" s="124">
        <f>J5*2</f>
        <v>74360</v>
      </c>
      <c r="K32" s="124">
        <v>40150</v>
      </c>
      <c r="L32" s="14">
        <f>I32+J32+K32</f>
        <v>206910</v>
      </c>
    </row>
    <row r="33" spans="1:12" ht="12.95" customHeight="1" x14ac:dyDescent="0.25">
      <c r="B33" s="87" t="s">
        <v>2</v>
      </c>
      <c r="C33" s="24">
        <v>113300</v>
      </c>
      <c r="D33" s="124"/>
      <c r="E33" s="124"/>
      <c r="F33" s="14">
        <f>C33+D32+E$32</f>
        <v>396220</v>
      </c>
      <c r="G33" s="4"/>
      <c r="H33" s="87" t="s">
        <v>2</v>
      </c>
      <c r="I33" s="9">
        <v>79200</v>
      </c>
      <c r="J33" s="124"/>
      <c r="K33" s="124"/>
      <c r="L33" s="14">
        <f>I33+J32+K32</f>
        <v>193710</v>
      </c>
    </row>
    <row r="34" spans="1:12" ht="3.95" customHeight="1" x14ac:dyDescent="0.25">
      <c r="B34" s="13"/>
      <c r="C34" s="13"/>
      <c r="D34" s="13"/>
      <c r="E34" s="13"/>
      <c r="F34" s="25"/>
      <c r="G34" s="3"/>
      <c r="H34" s="3"/>
      <c r="I34" s="2"/>
      <c r="J34" s="2"/>
      <c r="K34" s="2"/>
      <c r="L34" s="15"/>
    </row>
    <row r="35" spans="1:12" ht="15.95" customHeight="1" x14ac:dyDescent="0.3">
      <c r="B35" s="18" t="s">
        <v>9</v>
      </c>
      <c r="C35" s="53" t="s">
        <v>5</v>
      </c>
      <c r="D35" s="53" t="str">
        <f>D4</f>
        <v>Материалы</v>
      </c>
      <c r="E35" s="53" t="s">
        <v>7</v>
      </c>
      <c r="F35" s="53" t="s">
        <v>8</v>
      </c>
      <c r="G35" s="5"/>
      <c r="H35" s="48" t="s">
        <v>9</v>
      </c>
      <c r="I35" s="53" t="s">
        <v>5</v>
      </c>
      <c r="J35" s="53" t="str">
        <f>J4</f>
        <v>Материалы</v>
      </c>
      <c r="K35" s="53" t="s">
        <v>7</v>
      </c>
      <c r="L35" s="53" t="s">
        <v>8</v>
      </c>
    </row>
    <row r="36" spans="1:12" ht="12.95" customHeight="1" x14ac:dyDescent="0.25">
      <c r="B36" s="87" t="s">
        <v>1</v>
      </c>
      <c r="C36" s="24">
        <f>C32*0.9*2</f>
        <v>237600</v>
      </c>
      <c r="D36" s="124">
        <f>D32</f>
        <v>209220</v>
      </c>
      <c r="E36" s="124">
        <v>83600</v>
      </c>
      <c r="F36" s="14">
        <f>C36+D36+E36</f>
        <v>530420</v>
      </c>
      <c r="G36" s="4"/>
      <c r="H36" s="87" t="s">
        <v>1</v>
      </c>
      <c r="I36" s="9">
        <f>I32*0.9*2</f>
        <v>166320</v>
      </c>
      <c r="J36" s="124">
        <f>J32</f>
        <v>74360</v>
      </c>
      <c r="K36" s="124">
        <v>47410</v>
      </c>
      <c r="L36" s="14">
        <f>I36+J36+K36</f>
        <v>288090</v>
      </c>
    </row>
    <row r="37" spans="1:12" ht="12.95" customHeight="1" x14ac:dyDescent="0.25">
      <c r="B37" s="87" t="s">
        <v>2</v>
      </c>
      <c r="C37" s="49">
        <f>C33*0.9*2</f>
        <v>203940</v>
      </c>
      <c r="D37" s="124"/>
      <c r="E37" s="124"/>
      <c r="F37" s="14">
        <f>C37+D36+E36</f>
        <v>496760</v>
      </c>
      <c r="G37" s="4"/>
      <c r="H37" s="87" t="s">
        <v>2</v>
      </c>
      <c r="I37" s="49">
        <f>I33*0.9*2</f>
        <v>142560</v>
      </c>
      <c r="J37" s="124"/>
      <c r="K37" s="124"/>
      <c r="L37" s="14">
        <f>I37+J36+K36</f>
        <v>264330</v>
      </c>
    </row>
    <row r="38" spans="1:12" ht="3.95" customHeight="1" x14ac:dyDescent="0.25">
      <c r="B38" s="13"/>
      <c r="C38" s="13"/>
      <c r="D38" s="13"/>
      <c r="E38" s="13"/>
      <c r="F38" s="25"/>
      <c r="G38" s="3"/>
      <c r="H38" s="3"/>
      <c r="I38" s="2"/>
      <c r="J38" s="2"/>
      <c r="K38" s="2"/>
      <c r="L38" s="15"/>
    </row>
    <row r="39" spans="1:12" ht="15.95" customHeight="1" x14ac:dyDescent="0.3">
      <c r="B39" s="18" t="s">
        <v>10</v>
      </c>
      <c r="C39" s="53" t="s">
        <v>5</v>
      </c>
      <c r="D39" s="53" t="str">
        <f>D4</f>
        <v>Материалы</v>
      </c>
      <c r="E39" s="53" t="s">
        <v>7</v>
      </c>
      <c r="F39" s="53" t="s">
        <v>8</v>
      </c>
      <c r="G39" s="7"/>
      <c r="H39" s="48" t="s">
        <v>10</v>
      </c>
      <c r="I39" s="53" t="s">
        <v>5</v>
      </c>
      <c r="J39" s="53" t="str">
        <f>J4</f>
        <v>Материалы</v>
      </c>
      <c r="K39" s="53" t="s">
        <v>7</v>
      </c>
      <c r="L39" s="53" t="s">
        <v>8</v>
      </c>
    </row>
    <row r="40" spans="1:12" ht="12.95" customHeight="1" x14ac:dyDescent="0.25">
      <c r="B40" s="87" t="s">
        <v>1</v>
      </c>
      <c r="C40" s="24">
        <f>C32*0.7*4</f>
        <v>369600</v>
      </c>
      <c r="D40" s="124">
        <f>D32</f>
        <v>209220</v>
      </c>
      <c r="E40" s="127">
        <v>103400</v>
      </c>
      <c r="F40" s="14">
        <f>C40+D40+E40</f>
        <v>682220</v>
      </c>
      <c r="G40" s="4"/>
      <c r="H40" s="87" t="s">
        <v>1</v>
      </c>
      <c r="I40" s="9">
        <f>I32*0.7*4</f>
        <v>258719.99999999997</v>
      </c>
      <c r="J40" s="124">
        <f>J32</f>
        <v>74360</v>
      </c>
      <c r="K40" s="124">
        <v>61930</v>
      </c>
      <c r="L40" s="14">
        <f>I40+J40+K40</f>
        <v>395010</v>
      </c>
    </row>
    <row r="41" spans="1:12" ht="12.95" customHeight="1" x14ac:dyDescent="0.25">
      <c r="B41" s="87" t="s">
        <v>2</v>
      </c>
      <c r="C41" s="49">
        <f>C33*0.7*4</f>
        <v>317240</v>
      </c>
      <c r="D41" s="124"/>
      <c r="E41" s="128"/>
      <c r="F41" s="14">
        <f>C41+D40+E40</f>
        <v>629860</v>
      </c>
      <c r="G41" s="4"/>
      <c r="H41" s="87" t="s">
        <v>2</v>
      </c>
      <c r="I41" s="49">
        <f>I33*0.7*4</f>
        <v>221760</v>
      </c>
      <c r="J41" s="124"/>
      <c r="K41" s="124"/>
      <c r="L41" s="14">
        <f>I41+J40+K40</f>
        <v>358050</v>
      </c>
    </row>
    <row r="42" spans="1:12" ht="15.95" customHeight="1" x14ac:dyDescent="0.25">
      <c r="A42" s="51"/>
      <c r="B42" s="80"/>
      <c r="C42" s="65"/>
      <c r="D42" s="65"/>
      <c r="E42" s="65"/>
      <c r="F42" s="81"/>
      <c r="G42" s="69"/>
      <c r="H42" s="50"/>
      <c r="I42" s="68"/>
      <c r="J42" s="68"/>
      <c r="K42" s="68"/>
      <c r="L42" s="66"/>
    </row>
    <row r="43" spans="1:12" ht="15" customHeight="1" x14ac:dyDescent="0.25">
      <c r="B43" s="133" t="s">
        <v>23</v>
      </c>
      <c r="C43" s="133"/>
      <c r="D43" s="133"/>
      <c r="E43" s="133"/>
      <c r="F43" s="133"/>
      <c r="G43" s="116"/>
      <c r="H43" s="133" t="s">
        <v>24</v>
      </c>
      <c r="I43" s="133"/>
      <c r="J43" s="133"/>
      <c r="K43" s="133"/>
      <c r="L43" s="133"/>
    </row>
    <row r="44" spans="1:12" ht="12.95" customHeight="1" x14ac:dyDescent="0.25">
      <c r="B44" s="125" t="s">
        <v>152</v>
      </c>
      <c r="C44" s="125"/>
      <c r="D44" s="125"/>
      <c r="E44" s="125"/>
      <c r="F44" s="125"/>
      <c r="H44" s="125" t="s">
        <v>151</v>
      </c>
      <c r="I44" s="125"/>
      <c r="J44" s="125"/>
      <c r="K44" s="125"/>
      <c r="L44" s="125"/>
    </row>
    <row r="45" spans="1:12" ht="15.95" customHeight="1" x14ac:dyDescent="0.25">
      <c r="A45" s="51"/>
      <c r="B45" s="80"/>
      <c r="C45" s="65"/>
      <c r="D45" s="65"/>
      <c r="E45" s="65"/>
      <c r="F45" s="81"/>
      <c r="G45" s="69"/>
      <c r="H45" s="50"/>
      <c r="I45" s="68"/>
      <c r="J45" s="68"/>
      <c r="K45" s="68"/>
      <c r="L45" s="66"/>
    </row>
    <row r="46" spans="1:12" ht="12.95" customHeight="1" x14ac:dyDescent="0.25">
      <c r="B46" s="133" t="s">
        <v>22</v>
      </c>
      <c r="C46" s="133"/>
      <c r="D46" s="133"/>
      <c r="E46" s="133"/>
      <c r="F46" s="133"/>
      <c r="G46" s="115"/>
      <c r="H46" s="137" t="s">
        <v>21</v>
      </c>
      <c r="I46" s="137"/>
      <c r="J46" s="137"/>
      <c r="K46" s="137"/>
      <c r="L46" s="137"/>
    </row>
    <row r="47" spans="1:12" ht="12.95" customHeight="1" x14ac:dyDescent="0.25">
      <c r="B47" s="47" t="s">
        <v>17</v>
      </c>
      <c r="C47" s="130" t="s">
        <v>133</v>
      </c>
      <c r="D47" s="131"/>
      <c r="E47" s="131"/>
      <c r="F47" s="132"/>
      <c r="H47" s="129" t="s">
        <v>11</v>
      </c>
      <c r="I47" s="129"/>
      <c r="J47" s="129"/>
      <c r="K47" s="129"/>
      <c r="L47" s="11">
        <v>6500</v>
      </c>
    </row>
    <row r="48" spans="1:12" ht="12.95" customHeight="1" x14ac:dyDescent="0.25">
      <c r="B48" s="47" t="s">
        <v>18</v>
      </c>
      <c r="C48" s="130" t="s">
        <v>134</v>
      </c>
      <c r="D48" s="131"/>
      <c r="E48" s="131"/>
      <c r="F48" s="132"/>
      <c r="H48" s="129" t="s">
        <v>12</v>
      </c>
      <c r="I48" s="129"/>
      <c r="J48" s="129"/>
      <c r="K48" s="129"/>
      <c r="L48" s="11">
        <v>14300</v>
      </c>
    </row>
    <row r="49" spans="1:12" ht="12.95" customHeight="1" x14ac:dyDescent="0.25">
      <c r="B49" s="138" t="s">
        <v>149</v>
      </c>
      <c r="C49" s="138"/>
      <c r="D49" s="138"/>
      <c r="E49" s="138"/>
      <c r="F49" s="138"/>
      <c r="H49" s="129" t="s">
        <v>13</v>
      </c>
      <c r="I49" s="129"/>
      <c r="J49" s="129"/>
      <c r="K49" s="129"/>
      <c r="L49" s="11">
        <v>27300</v>
      </c>
    </row>
    <row r="50" spans="1:12" ht="12.95" customHeight="1" x14ac:dyDescent="0.25">
      <c r="B50" s="139"/>
      <c r="C50" s="139"/>
      <c r="D50" s="139"/>
      <c r="E50" s="139"/>
      <c r="F50" s="139"/>
      <c r="G50" s="22"/>
      <c r="H50" s="126" t="s">
        <v>14</v>
      </c>
      <c r="I50" s="126"/>
      <c r="J50" s="126"/>
      <c r="K50" s="126"/>
      <c r="L50" s="17" t="s">
        <v>150</v>
      </c>
    </row>
    <row r="51" spans="1:12" ht="32.25" customHeight="1" x14ac:dyDescent="0.25">
      <c r="A51" s="51"/>
      <c r="B51" s="139"/>
      <c r="C51" s="139"/>
      <c r="D51" s="139"/>
      <c r="E51" s="139"/>
      <c r="F51" s="139"/>
      <c r="G51" s="69"/>
      <c r="H51" s="80"/>
      <c r="I51" s="65"/>
      <c r="J51" s="65"/>
      <c r="K51" s="65"/>
      <c r="L51" s="81"/>
    </row>
    <row r="52" spans="1:12" ht="138.75" customHeight="1" x14ac:dyDescent="0.25">
      <c r="B52" s="16"/>
      <c r="C52" s="16"/>
      <c r="D52" s="16"/>
      <c r="E52" s="19"/>
      <c r="F52" s="19"/>
      <c r="G52" s="19"/>
      <c r="H52" s="19"/>
      <c r="I52" s="19"/>
      <c r="J52" s="19"/>
      <c r="K52" s="19"/>
      <c r="L52" s="16"/>
    </row>
    <row r="53" spans="1:12" ht="3.95" customHeight="1" x14ac:dyDescent="0.25">
      <c r="B53" s="20"/>
      <c r="C53" s="70"/>
      <c r="D53" s="70"/>
      <c r="E53" s="70"/>
      <c r="F53" s="70"/>
      <c r="G53" s="20"/>
      <c r="H53" s="20"/>
      <c r="I53" s="20"/>
      <c r="J53" s="20"/>
      <c r="K53" s="20"/>
      <c r="L53" s="20"/>
    </row>
    <row r="54" spans="1:12" ht="73.5" customHeight="1" x14ac:dyDescent="0.25">
      <c r="B54" s="122" t="s">
        <v>154</v>
      </c>
      <c r="C54" s="123"/>
      <c r="D54" s="123"/>
      <c r="E54" s="123"/>
      <c r="F54" s="123"/>
      <c r="G54" s="123"/>
      <c r="H54" s="123"/>
      <c r="I54" s="123"/>
      <c r="J54" s="123"/>
      <c r="K54" s="123"/>
      <c r="L54" s="123"/>
    </row>
  </sheetData>
  <mergeCells count="59">
    <mergeCell ref="H19:L19"/>
    <mergeCell ref="C20:F20"/>
    <mergeCell ref="H20:K20"/>
    <mergeCell ref="H3:L3"/>
    <mergeCell ref="J13:J14"/>
    <mergeCell ref="K13:K14"/>
    <mergeCell ref="H16:L16"/>
    <mergeCell ref="B3:F3"/>
    <mergeCell ref="B16:F16"/>
    <mergeCell ref="B19:F19"/>
    <mergeCell ref="B17:F17"/>
    <mergeCell ref="C21:F21"/>
    <mergeCell ref="E32:E33"/>
    <mergeCell ref="J32:J33"/>
    <mergeCell ref="H22:K22"/>
    <mergeCell ref="H23:K23"/>
    <mergeCell ref="I26:L26"/>
    <mergeCell ref="H21:K21"/>
    <mergeCell ref="B22:F24"/>
    <mergeCell ref="D32:D33"/>
    <mergeCell ref="C48:F48"/>
    <mergeCell ref="H48:K48"/>
    <mergeCell ref="H49:K49"/>
    <mergeCell ref="B43:F43"/>
    <mergeCell ref="H43:L43"/>
    <mergeCell ref="B44:F44"/>
    <mergeCell ref="B46:F46"/>
    <mergeCell ref="H46:L46"/>
    <mergeCell ref="B49:F51"/>
    <mergeCell ref="D40:D41"/>
    <mergeCell ref="E40:E41"/>
    <mergeCell ref="B28:L28"/>
    <mergeCell ref="H47:K47"/>
    <mergeCell ref="C47:F47"/>
    <mergeCell ref="K40:K41"/>
    <mergeCell ref="K36:K37"/>
    <mergeCell ref="B30:F30"/>
    <mergeCell ref="D36:D37"/>
    <mergeCell ref="E36:E37"/>
    <mergeCell ref="J36:J37"/>
    <mergeCell ref="K32:K33"/>
    <mergeCell ref="H30:L30"/>
    <mergeCell ref="J40:J41"/>
    <mergeCell ref="B1:L1"/>
    <mergeCell ref="B2:L2"/>
    <mergeCell ref="B54:L54"/>
    <mergeCell ref="D5:D6"/>
    <mergeCell ref="E5:E6"/>
    <mergeCell ref="D9:D10"/>
    <mergeCell ref="E9:E10"/>
    <mergeCell ref="D13:D14"/>
    <mergeCell ref="E13:E14"/>
    <mergeCell ref="J5:J6"/>
    <mergeCell ref="K5:K6"/>
    <mergeCell ref="K9:K10"/>
    <mergeCell ref="H17:L17"/>
    <mergeCell ref="J9:J10"/>
    <mergeCell ref="H50:K50"/>
    <mergeCell ref="H44:L44"/>
  </mergeCells>
  <pageMargins left="0.23622047244094491" right="0" top="0.19685039370078741" bottom="0.15748031496062992" header="0" footer="0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6CC1"/>
  </sheetPr>
  <dimension ref="A1:M26"/>
  <sheetViews>
    <sheetView zoomScaleNormal="100" workbookViewId="0">
      <selection activeCell="Q25" sqref="Q25"/>
    </sheetView>
  </sheetViews>
  <sheetFormatPr defaultColWidth="9" defaultRowHeight="15.75" x14ac:dyDescent="0.25"/>
  <cols>
    <col min="1" max="1" width="0.7109375" style="1" customWidth="1"/>
    <col min="2" max="2" width="23.7109375" style="1" customWidth="1"/>
    <col min="3" max="3" width="10.140625" style="1" customWidth="1"/>
    <col min="4" max="4" width="15.140625" style="1" customWidth="1"/>
    <col min="5" max="5" width="11.5703125" style="1" customWidth="1"/>
    <col min="6" max="6" width="11.7109375" style="1" customWidth="1"/>
    <col min="7" max="7" width="1.140625" style="1" customWidth="1"/>
    <col min="8" max="8" width="21.85546875" style="1" bestFit="1" customWidth="1"/>
    <col min="9" max="9" width="10" style="1" customWidth="1"/>
    <col min="10" max="10" width="14.42578125" style="1" customWidth="1"/>
    <col min="11" max="11" width="10.42578125" style="1" customWidth="1"/>
    <col min="12" max="12" width="11.5703125" style="1" customWidth="1"/>
    <col min="13" max="13" width="1.28515625" style="1" customWidth="1"/>
    <col min="14" max="16" width="9" style="1"/>
    <col min="17" max="17" width="10.42578125" style="1" bestFit="1" customWidth="1"/>
    <col min="18" max="16384" width="9" style="1"/>
  </cols>
  <sheetData>
    <row r="1" spans="1:12" ht="16.5" customHeight="1" x14ac:dyDescent="0.25">
      <c r="B1" s="120" t="s">
        <v>153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12" ht="6.75" customHeight="1" x14ac:dyDescent="0.25">
      <c r="B2" s="21"/>
      <c r="C2" s="21"/>
      <c r="D2" s="21"/>
      <c r="E2" s="21"/>
      <c r="F2" s="21"/>
      <c r="G2" s="3"/>
      <c r="H2" s="3"/>
      <c r="I2" s="3"/>
      <c r="J2" s="3"/>
      <c r="K2" s="3"/>
      <c r="L2" s="3"/>
    </row>
    <row r="3" spans="1:12" ht="18.75" x14ac:dyDescent="0.25">
      <c r="B3" s="141" t="s">
        <v>19</v>
      </c>
      <c r="C3" s="141"/>
      <c r="D3" s="141"/>
      <c r="E3" s="141"/>
      <c r="F3" s="141"/>
      <c r="G3" s="3"/>
      <c r="H3" s="141" t="s">
        <v>20</v>
      </c>
      <c r="I3" s="141"/>
      <c r="J3" s="141"/>
      <c r="K3" s="141"/>
      <c r="L3" s="141"/>
    </row>
    <row r="4" spans="1:12" s="6" customFormat="1" ht="15.95" customHeight="1" x14ac:dyDescent="0.3">
      <c r="B4" s="18" t="s">
        <v>0</v>
      </c>
      <c r="C4" s="53" t="s">
        <v>5</v>
      </c>
      <c r="D4" s="53" t="str">
        <f>ТРАМВАИ!D4</f>
        <v>Материалы</v>
      </c>
      <c r="E4" s="53" t="s">
        <v>7</v>
      </c>
      <c r="F4" s="53" t="s">
        <v>8</v>
      </c>
      <c r="G4" s="5"/>
      <c r="H4" s="48" t="s">
        <v>0</v>
      </c>
      <c r="I4" s="53" t="s">
        <v>5</v>
      </c>
      <c r="J4" s="53" t="str">
        <f>ТРАМВАИ!J4</f>
        <v>Материалы</v>
      </c>
      <c r="K4" s="53" t="s">
        <v>7</v>
      </c>
      <c r="L4" s="53" t="s">
        <v>8</v>
      </c>
    </row>
    <row r="5" spans="1:12" ht="12.95" customHeight="1" x14ac:dyDescent="0.25">
      <c r="B5" s="87" t="s">
        <v>3</v>
      </c>
      <c r="C5" s="9">
        <v>59400</v>
      </c>
      <c r="D5" s="124">
        <v>45760</v>
      </c>
      <c r="E5" s="124">
        <v>33000</v>
      </c>
      <c r="F5" s="14">
        <f>C5+D5+E$5</f>
        <v>138160</v>
      </c>
      <c r="G5" s="4"/>
      <c r="H5" s="87" t="s">
        <v>3</v>
      </c>
      <c r="I5" s="9">
        <v>41800</v>
      </c>
      <c r="J5" s="124">
        <v>25740</v>
      </c>
      <c r="K5" s="124">
        <v>17600</v>
      </c>
      <c r="L5" s="14">
        <f>I5+J$5+K$5</f>
        <v>85140</v>
      </c>
    </row>
    <row r="6" spans="1:12" ht="12.95" customHeight="1" x14ac:dyDescent="0.25">
      <c r="B6" s="87" t="s">
        <v>4</v>
      </c>
      <c r="C6" s="9">
        <v>51700</v>
      </c>
      <c r="D6" s="124"/>
      <c r="E6" s="124"/>
      <c r="F6" s="14">
        <f>C6+D5+E$5</f>
        <v>130460</v>
      </c>
      <c r="G6" s="4"/>
      <c r="H6" s="87" t="s">
        <v>4</v>
      </c>
      <c r="I6" s="9">
        <v>36300</v>
      </c>
      <c r="J6" s="124"/>
      <c r="K6" s="124"/>
      <c r="L6" s="14">
        <f>I6+J$5+K$5</f>
        <v>79640</v>
      </c>
    </row>
    <row r="7" spans="1:12" ht="9.9499999999999993" customHeight="1" x14ac:dyDescent="0.25">
      <c r="B7" s="13"/>
      <c r="C7" s="13"/>
      <c r="D7" s="13"/>
      <c r="E7" s="2"/>
      <c r="F7" s="15"/>
      <c r="G7" s="3"/>
      <c r="H7" s="3"/>
      <c r="I7" s="2"/>
      <c r="J7" s="2"/>
      <c r="K7" s="2"/>
      <c r="L7" s="15"/>
    </row>
    <row r="8" spans="1:12" s="6" customFormat="1" ht="15.95" customHeight="1" x14ac:dyDescent="0.3">
      <c r="B8" s="18" t="s">
        <v>9</v>
      </c>
      <c r="C8" s="53" t="s">
        <v>5</v>
      </c>
      <c r="D8" s="53" t="str">
        <f>D4</f>
        <v>Материалы</v>
      </c>
      <c r="E8" s="53" t="s">
        <v>7</v>
      </c>
      <c r="F8" s="53" t="s">
        <v>8</v>
      </c>
      <c r="G8" s="5"/>
      <c r="H8" s="48" t="s">
        <v>9</v>
      </c>
      <c r="I8" s="53" t="s">
        <v>5</v>
      </c>
      <c r="J8" s="53" t="str">
        <f>J4</f>
        <v>Материалы</v>
      </c>
      <c r="K8" s="53" t="s">
        <v>7</v>
      </c>
      <c r="L8" s="53" t="s">
        <v>8</v>
      </c>
    </row>
    <row r="9" spans="1:12" ht="12.95" customHeight="1" x14ac:dyDescent="0.25">
      <c r="B9" s="87" t="s">
        <v>3</v>
      </c>
      <c r="C9" s="9">
        <f>C5*0.9*2</f>
        <v>106920</v>
      </c>
      <c r="D9" s="124">
        <f>D5</f>
        <v>45760</v>
      </c>
      <c r="E9" s="124">
        <v>37950</v>
      </c>
      <c r="F9" s="14">
        <f>C9+D9+E9</f>
        <v>190630</v>
      </c>
      <c r="G9" s="4"/>
      <c r="H9" s="87" t="s">
        <v>3</v>
      </c>
      <c r="I9" s="49">
        <f>I5*0.9*2</f>
        <v>75240</v>
      </c>
      <c r="J9" s="124">
        <f>J5</f>
        <v>25740</v>
      </c>
      <c r="K9" s="124">
        <v>20900</v>
      </c>
      <c r="L9" s="14">
        <f>I9+J$9+K$9</f>
        <v>121880</v>
      </c>
    </row>
    <row r="10" spans="1:12" ht="12.95" customHeight="1" x14ac:dyDescent="0.25">
      <c r="B10" s="87" t="s">
        <v>4</v>
      </c>
      <c r="C10" s="49">
        <f>C6*0.9*2</f>
        <v>93060</v>
      </c>
      <c r="D10" s="124"/>
      <c r="E10" s="124"/>
      <c r="F10" s="14">
        <f>C10+D9+E9</f>
        <v>176770</v>
      </c>
      <c r="G10" s="4"/>
      <c r="H10" s="87" t="s">
        <v>4</v>
      </c>
      <c r="I10" s="49">
        <f>I6*0.9*2</f>
        <v>65340</v>
      </c>
      <c r="J10" s="124"/>
      <c r="K10" s="124"/>
      <c r="L10" s="14">
        <f>I10+J$9+K$9</f>
        <v>111980</v>
      </c>
    </row>
    <row r="11" spans="1:12" ht="9.9499999999999993" customHeight="1" x14ac:dyDescent="0.25">
      <c r="B11" s="13"/>
      <c r="C11" s="13"/>
      <c r="D11" s="13"/>
      <c r="E11" s="2"/>
      <c r="F11" s="15"/>
      <c r="G11" s="3"/>
      <c r="H11" s="3"/>
      <c r="I11" s="2"/>
      <c r="J11" s="2"/>
      <c r="K11" s="2"/>
      <c r="L11" s="15"/>
    </row>
    <row r="12" spans="1:12" s="8" customFormat="1" ht="15.95" customHeight="1" x14ac:dyDescent="0.3">
      <c r="B12" s="18" t="s">
        <v>10</v>
      </c>
      <c r="C12" s="53" t="s">
        <v>5</v>
      </c>
      <c r="D12" s="53" t="str">
        <f>D8</f>
        <v>Материалы</v>
      </c>
      <c r="E12" s="53" t="s">
        <v>7</v>
      </c>
      <c r="F12" s="53" t="s">
        <v>8</v>
      </c>
      <c r="G12" s="7"/>
      <c r="H12" s="48" t="s">
        <v>10</v>
      </c>
      <c r="I12" s="53" t="s">
        <v>5</v>
      </c>
      <c r="J12" s="53" t="str">
        <f>J4</f>
        <v>Материалы</v>
      </c>
      <c r="K12" s="53" t="s">
        <v>7</v>
      </c>
      <c r="L12" s="53" t="s">
        <v>8</v>
      </c>
    </row>
    <row r="13" spans="1:12" ht="12.95" customHeight="1" x14ac:dyDescent="0.25">
      <c r="B13" s="87" t="s">
        <v>3</v>
      </c>
      <c r="C13" s="12">
        <f>C5*0.7*4</f>
        <v>166320</v>
      </c>
      <c r="D13" s="124">
        <f>D5</f>
        <v>45760</v>
      </c>
      <c r="E13" s="124">
        <v>47850</v>
      </c>
      <c r="F13" s="14">
        <f>C13+D13+E13</f>
        <v>259930</v>
      </c>
      <c r="G13" s="4"/>
      <c r="H13" s="87" t="s">
        <v>3</v>
      </c>
      <c r="I13" s="12">
        <f>I5*0.7*4</f>
        <v>117039.99999999999</v>
      </c>
      <c r="J13" s="124">
        <f>J5</f>
        <v>25740</v>
      </c>
      <c r="K13" s="124">
        <v>27500</v>
      </c>
      <c r="L13" s="14">
        <f>I13+J$13+K$13</f>
        <v>170280</v>
      </c>
    </row>
    <row r="14" spans="1:12" ht="12.95" customHeight="1" x14ac:dyDescent="0.25">
      <c r="B14" s="87" t="s">
        <v>4</v>
      </c>
      <c r="C14" s="12">
        <f>C6*0.7*4</f>
        <v>144760</v>
      </c>
      <c r="D14" s="124"/>
      <c r="E14" s="124"/>
      <c r="F14" s="14">
        <f>C14+D13+E13</f>
        <v>238370</v>
      </c>
      <c r="G14" s="4"/>
      <c r="H14" s="87" t="s">
        <v>4</v>
      </c>
      <c r="I14" s="12">
        <f>I6*0.7*4</f>
        <v>101640</v>
      </c>
      <c r="J14" s="124"/>
      <c r="K14" s="124"/>
      <c r="L14" s="14">
        <f>I14+J$13+K$13</f>
        <v>154880</v>
      </c>
    </row>
    <row r="15" spans="1:12" ht="15.95" customHeight="1" x14ac:dyDescent="0.25">
      <c r="A15" s="51"/>
      <c r="B15" s="80"/>
      <c r="C15" s="65"/>
      <c r="D15" s="65"/>
      <c r="E15" s="65"/>
      <c r="F15" s="81"/>
      <c r="G15" s="69"/>
      <c r="H15" s="50"/>
      <c r="I15" s="68"/>
      <c r="J15" s="68"/>
      <c r="K15" s="68"/>
      <c r="L15" s="66"/>
    </row>
    <row r="16" spans="1:12" ht="15" customHeight="1" x14ac:dyDescent="0.25">
      <c r="B16" s="141" t="s">
        <v>23</v>
      </c>
      <c r="C16" s="141"/>
      <c r="D16" s="141"/>
      <c r="E16" s="141"/>
      <c r="F16" s="141"/>
      <c r="G16" s="10"/>
      <c r="H16" s="141" t="s">
        <v>24</v>
      </c>
      <c r="I16" s="141"/>
      <c r="J16" s="141"/>
      <c r="K16" s="141"/>
      <c r="L16" s="141"/>
    </row>
    <row r="17" spans="1:13" ht="12.95" customHeight="1" x14ac:dyDescent="0.25">
      <c r="B17" s="125" t="s">
        <v>147</v>
      </c>
      <c r="C17" s="125"/>
      <c r="D17" s="125"/>
      <c r="E17" s="125"/>
      <c r="F17" s="125"/>
      <c r="H17" s="125" t="s">
        <v>25</v>
      </c>
      <c r="I17" s="125"/>
      <c r="J17" s="125"/>
      <c r="K17" s="125"/>
      <c r="L17" s="125"/>
    </row>
    <row r="18" spans="1:13" ht="15.95" customHeight="1" x14ac:dyDescent="0.25">
      <c r="A18" s="51"/>
      <c r="B18" s="80"/>
      <c r="C18" s="65"/>
      <c r="D18" s="65"/>
      <c r="E18" s="65"/>
      <c r="F18" s="81"/>
      <c r="G18" s="69"/>
      <c r="H18" s="50"/>
      <c r="I18" s="68"/>
      <c r="J18" s="68"/>
      <c r="K18" s="68"/>
      <c r="L18" s="66"/>
    </row>
    <row r="19" spans="1:13" ht="14.1" customHeight="1" x14ac:dyDescent="0.25">
      <c r="B19" s="141" t="s">
        <v>22</v>
      </c>
      <c r="C19" s="141"/>
      <c r="D19" s="141"/>
      <c r="E19" s="141"/>
      <c r="F19" s="141"/>
      <c r="H19" s="141" t="s">
        <v>21</v>
      </c>
      <c r="I19" s="141"/>
      <c r="J19" s="141"/>
      <c r="K19" s="141"/>
      <c r="L19" s="141"/>
    </row>
    <row r="20" spans="1:13" ht="12.95" customHeight="1" x14ac:dyDescent="0.25">
      <c r="B20" s="145" t="s">
        <v>17</v>
      </c>
      <c r="C20" s="145"/>
      <c r="D20" s="146" t="s">
        <v>80</v>
      </c>
      <c r="E20" s="146"/>
      <c r="F20" s="146"/>
      <c r="H20" s="129" t="s">
        <v>11</v>
      </c>
      <c r="I20" s="129"/>
      <c r="J20" s="129"/>
      <c r="K20" s="129"/>
      <c r="L20" s="11">
        <v>6500</v>
      </c>
    </row>
    <row r="21" spans="1:13" ht="12.95" customHeight="1" x14ac:dyDescent="0.25">
      <c r="B21" s="145" t="s">
        <v>18</v>
      </c>
      <c r="C21" s="145"/>
      <c r="D21" s="146" t="s">
        <v>121</v>
      </c>
      <c r="E21" s="146"/>
      <c r="F21" s="146"/>
      <c r="H21" s="129" t="s">
        <v>12</v>
      </c>
      <c r="I21" s="129"/>
      <c r="J21" s="129"/>
      <c r="K21" s="129"/>
      <c r="L21" s="11">
        <v>14300</v>
      </c>
    </row>
    <row r="22" spans="1:13" ht="12.95" customHeight="1" x14ac:dyDescent="0.25">
      <c r="B22" s="143" t="s">
        <v>52</v>
      </c>
      <c r="C22" s="144"/>
      <c r="D22" s="144"/>
      <c r="E22" s="144"/>
      <c r="F22" s="144"/>
      <c r="H22" s="129" t="s">
        <v>13</v>
      </c>
      <c r="I22" s="129"/>
      <c r="J22" s="129"/>
      <c r="K22" s="129"/>
      <c r="L22" s="11">
        <v>27300</v>
      </c>
    </row>
    <row r="23" spans="1:13" ht="12.95" customHeight="1" x14ac:dyDescent="0.25">
      <c r="B23" s="144"/>
      <c r="C23" s="144"/>
      <c r="D23" s="144"/>
      <c r="E23" s="144"/>
      <c r="F23" s="144"/>
      <c r="H23" s="126" t="s">
        <v>14</v>
      </c>
      <c r="I23" s="126"/>
      <c r="J23" s="126"/>
      <c r="K23" s="126"/>
      <c r="L23" s="17" t="s">
        <v>150</v>
      </c>
    </row>
    <row r="24" spans="1:13" ht="15.95" customHeight="1" x14ac:dyDescent="0.25">
      <c r="B24" s="144"/>
      <c r="C24" s="144"/>
      <c r="D24" s="144"/>
      <c r="E24" s="144"/>
      <c r="F24" s="144"/>
      <c r="G24" s="22"/>
      <c r="H24" s="142"/>
      <c r="I24" s="142"/>
      <c r="J24" s="142"/>
      <c r="K24" s="142"/>
      <c r="L24" s="46"/>
    </row>
    <row r="25" spans="1:13" ht="187.5" customHeight="1" x14ac:dyDescent="0.25">
      <c r="A25" s="16"/>
      <c r="B25" s="16"/>
      <c r="C25" s="16"/>
      <c r="D25" s="16"/>
      <c r="E25" s="19"/>
      <c r="F25" s="19"/>
      <c r="G25" s="19"/>
      <c r="H25" s="19"/>
      <c r="I25" s="19"/>
      <c r="J25" s="19"/>
      <c r="K25" s="19"/>
      <c r="L25" s="16"/>
      <c r="M25" s="16"/>
    </row>
    <row r="26" spans="1:13" ht="3" hidden="1" customHeight="1" x14ac:dyDescent="0.25"/>
  </sheetData>
  <mergeCells count="31">
    <mergeCell ref="B1:L1"/>
    <mergeCell ref="H24:K24"/>
    <mergeCell ref="B22:F24"/>
    <mergeCell ref="H23:K23"/>
    <mergeCell ref="H17:L17"/>
    <mergeCell ref="B21:C21"/>
    <mergeCell ref="B20:C20"/>
    <mergeCell ref="H20:K20"/>
    <mergeCell ref="D20:F20"/>
    <mergeCell ref="D21:F21"/>
    <mergeCell ref="H21:K21"/>
    <mergeCell ref="H22:K22"/>
    <mergeCell ref="H19:L19"/>
    <mergeCell ref="B19:F19"/>
    <mergeCell ref="B17:F17"/>
    <mergeCell ref="K5:K6"/>
    <mergeCell ref="E9:E10"/>
    <mergeCell ref="E13:E14"/>
    <mergeCell ref="B16:F16"/>
    <mergeCell ref="H3:L3"/>
    <mergeCell ref="K9:K10"/>
    <mergeCell ref="K13:K14"/>
    <mergeCell ref="J13:J14"/>
    <mergeCell ref="D5:D6"/>
    <mergeCell ref="J9:J10"/>
    <mergeCell ref="J5:J6"/>
    <mergeCell ref="H16:L16"/>
    <mergeCell ref="D9:D10"/>
    <mergeCell ref="D13:D14"/>
    <mergeCell ref="B3:F3"/>
    <mergeCell ref="E5:E6"/>
  </mergeCells>
  <pageMargins left="0.23622047244094491" right="0.23622047244094491" top="0.19685039370078741" bottom="0.15748031496062992" header="0.31496062992125984" footer="0.31496062992125984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Q2"/>
  <sheetViews>
    <sheetView workbookViewId="0">
      <selection activeCell="P2" sqref="P2"/>
    </sheetView>
  </sheetViews>
  <sheetFormatPr defaultRowHeight="15" x14ac:dyDescent="0.25"/>
  <sheetData>
    <row r="1" spans="1:17" x14ac:dyDescent="0.25">
      <c r="A1">
        <v>3.2</v>
      </c>
      <c r="B1">
        <v>0.8</v>
      </c>
      <c r="D1">
        <v>0.5</v>
      </c>
      <c r="E1">
        <v>0.6</v>
      </c>
      <c r="G1">
        <v>3.6</v>
      </c>
      <c r="H1">
        <v>0.8</v>
      </c>
      <c r="J1">
        <v>0.7</v>
      </c>
      <c r="K1">
        <v>0.8</v>
      </c>
      <c r="M1">
        <v>11.6</v>
      </c>
      <c r="N1">
        <v>0.8</v>
      </c>
    </row>
    <row r="2" spans="1:17" x14ac:dyDescent="0.25">
      <c r="B2">
        <f>B1*A1</f>
        <v>2.5600000000000005</v>
      </c>
      <c r="E2">
        <f>E1*D1</f>
        <v>0.3</v>
      </c>
      <c r="H2">
        <f>H1*G1</f>
        <v>2.8800000000000003</v>
      </c>
      <c r="K2">
        <f>K1*J1</f>
        <v>0.55999999999999994</v>
      </c>
      <c r="N2">
        <f>N1*M1</f>
        <v>9.2799999999999994</v>
      </c>
      <c r="P2">
        <f>N2+K2+H2+E2+B2</f>
        <v>15.580000000000002</v>
      </c>
      <c r="Q2">
        <f>P2*350</f>
        <v>5453.0000000000009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A03C"/>
  </sheetPr>
  <dimension ref="A1:L62"/>
  <sheetViews>
    <sheetView topLeftCell="A46" zoomScale="115" zoomScaleNormal="115" workbookViewId="0">
      <selection activeCell="Q58" sqref="Q58"/>
    </sheetView>
  </sheetViews>
  <sheetFormatPr defaultColWidth="9" defaultRowHeight="15.75" x14ac:dyDescent="0.25"/>
  <cols>
    <col min="1" max="1" width="0.7109375" style="1" customWidth="1"/>
    <col min="2" max="2" width="15.7109375" style="1" customWidth="1"/>
    <col min="3" max="3" width="11.7109375" style="1" customWidth="1"/>
    <col min="4" max="4" width="15.7109375" style="1" customWidth="1"/>
    <col min="5" max="5" width="13.7109375" style="1" customWidth="1"/>
    <col min="6" max="6" width="12.7109375" style="1" customWidth="1"/>
    <col min="7" max="7" width="1.140625" style="1" customWidth="1"/>
    <col min="8" max="8" width="16.140625" style="1" customWidth="1"/>
    <col min="9" max="9" width="11.7109375" style="1" customWidth="1"/>
    <col min="10" max="10" width="15.7109375" style="1" customWidth="1"/>
    <col min="11" max="12" width="13.7109375" style="1" customWidth="1"/>
    <col min="13" max="13" width="1" style="1" customWidth="1"/>
    <col min="14" max="16384" width="9" style="1"/>
  </cols>
  <sheetData>
    <row r="1" spans="1:12" ht="17.25" customHeight="1" x14ac:dyDescent="0.25">
      <c r="B1" s="120" t="s">
        <v>155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12" ht="3.95" customHeight="1" x14ac:dyDescent="0.25">
      <c r="B2" s="21"/>
      <c r="C2" s="21"/>
      <c r="D2" s="21"/>
      <c r="E2" s="21"/>
      <c r="F2" s="21"/>
      <c r="G2" s="3"/>
      <c r="H2" s="3"/>
      <c r="I2" s="3"/>
      <c r="J2" s="3"/>
      <c r="K2" s="3"/>
      <c r="L2" s="3"/>
    </row>
    <row r="3" spans="1:12" ht="18.75" x14ac:dyDescent="0.25">
      <c r="B3" s="152" t="s">
        <v>19</v>
      </c>
      <c r="C3" s="152"/>
      <c r="D3" s="152"/>
      <c r="E3" s="152"/>
      <c r="F3" s="152"/>
      <c r="G3" s="3"/>
      <c r="H3" s="152" t="s">
        <v>20</v>
      </c>
      <c r="I3" s="152"/>
      <c r="J3" s="152"/>
      <c r="K3" s="152"/>
      <c r="L3" s="152"/>
    </row>
    <row r="4" spans="1:12" s="6" customFormat="1" ht="15.95" customHeight="1" x14ac:dyDescent="0.3">
      <c r="B4" s="53" t="s">
        <v>57</v>
      </c>
      <c r="C4" s="53" t="s">
        <v>5</v>
      </c>
      <c r="D4" s="53" t="s">
        <v>36</v>
      </c>
      <c r="E4" s="53" t="s">
        <v>7</v>
      </c>
      <c r="F4" s="53" t="s">
        <v>8</v>
      </c>
      <c r="G4" s="5"/>
      <c r="H4" s="53" t="s">
        <v>57</v>
      </c>
      <c r="I4" s="53" t="s">
        <v>5</v>
      </c>
      <c r="J4" s="53" t="s">
        <v>36</v>
      </c>
      <c r="K4" s="53" t="s">
        <v>7</v>
      </c>
      <c r="L4" s="53" t="s">
        <v>8</v>
      </c>
    </row>
    <row r="5" spans="1:12" ht="12.95" customHeight="1" x14ac:dyDescent="0.25">
      <c r="B5" s="54" t="s">
        <v>0</v>
      </c>
      <c r="C5" s="49">
        <v>68300</v>
      </c>
      <c r="D5" s="12">
        <v>51480</v>
      </c>
      <c r="E5" s="12">
        <v>35200</v>
      </c>
      <c r="F5" s="14">
        <f>C5+D5+E5</f>
        <v>154980</v>
      </c>
      <c r="G5" s="4"/>
      <c r="H5" s="54" t="s">
        <v>0</v>
      </c>
      <c r="I5" s="49">
        <v>45100</v>
      </c>
      <c r="J5" s="12">
        <f>D5*0.5</f>
        <v>25740</v>
      </c>
      <c r="K5" s="12">
        <f>E5*0.5</f>
        <v>17600</v>
      </c>
      <c r="L5" s="14">
        <f>SUM(I5:K5)</f>
        <v>88440</v>
      </c>
    </row>
    <row r="6" spans="1:12" s="6" customFormat="1" ht="15.95" customHeight="1" x14ac:dyDescent="0.3">
      <c r="B6" s="54" t="s">
        <v>9</v>
      </c>
      <c r="C6" s="49">
        <v>114840</v>
      </c>
      <c r="D6" s="12">
        <f>D5</f>
        <v>51480</v>
      </c>
      <c r="E6" s="12">
        <v>40150</v>
      </c>
      <c r="F6" s="14">
        <f>C6+D6+E6</f>
        <v>206470</v>
      </c>
      <c r="G6" s="5"/>
      <c r="H6" s="54" t="s">
        <v>9</v>
      </c>
      <c r="I6" s="49">
        <v>81180</v>
      </c>
      <c r="J6" s="12">
        <f>J5</f>
        <v>25740</v>
      </c>
      <c r="K6" s="12">
        <v>20900</v>
      </c>
      <c r="L6" s="14">
        <f>SUM(I6:K6)</f>
        <v>127820</v>
      </c>
    </row>
    <row r="7" spans="1:12" ht="12.95" customHeight="1" x14ac:dyDescent="0.25">
      <c r="B7" s="55" t="s">
        <v>10</v>
      </c>
      <c r="C7" s="56">
        <v>178640</v>
      </c>
      <c r="D7" s="57">
        <f>D5</f>
        <v>51480</v>
      </c>
      <c r="E7" s="57">
        <v>50050</v>
      </c>
      <c r="F7" s="58">
        <f>C7+D7+E7</f>
        <v>280170</v>
      </c>
      <c r="G7" s="4"/>
      <c r="H7" s="55" t="s">
        <v>10</v>
      </c>
      <c r="I7" s="56">
        <f>I5*0.7*4</f>
        <v>126279.99999999999</v>
      </c>
      <c r="J7" s="57">
        <f>J5</f>
        <v>25740</v>
      </c>
      <c r="K7" s="57">
        <v>27500</v>
      </c>
      <c r="L7" s="58">
        <f>SUM(I7:K7)</f>
        <v>179520</v>
      </c>
    </row>
    <row r="8" spans="1:12" s="51" customFormat="1" ht="3.95" customHeight="1" x14ac:dyDescent="0.25">
      <c r="B8" s="72"/>
      <c r="C8" s="73"/>
      <c r="D8" s="74"/>
      <c r="E8" s="74"/>
      <c r="F8" s="75"/>
      <c r="G8" s="71"/>
      <c r="H8" s="72"/>
      <c r="I8" s="73"/>
      <c r="J8" s="74"/>
      <c r="K8" s="74"/>
      <c r="L8" s="75"/>
    </row>
    <row r="9" spans="1:12" ht="15" customHeight="1" x14ac:dyDescent="0.25">
      <c r="B9" s="147" t="s">
        <v>53</v>
      </c>
      <c r="C9" s="147"/>
      <c r="D9" s="147"/>
      <c r="E9" s="147"/>
      <c r="F9" s="147"/>
      <c r="G9" s="59"/>
      <c r="H9" s="147" t="s">
        <v>53</v>
      </c>
      <c r="I9" s="147"/>
      <c r="J9" s="147"/>
      <c r="K9" s="147"/>
      <c r="L9" s="147"/>
    </row>
    <row r="10" spans="1:12" ht="12.95" customHeight="1" x14ac:dyDescent="0.25">
      <c r="B10" s="153" t="s">
        <v>147</v>
      </c>
      <c r="C10" s="154"/>
      <c r="D10" s="154"/>
      <c r="E10" s="154"/>
      <c r="F10" s="155"/>
      <c r="H10" s="153" t="s">
        <v>25</v>
      </c>
      <c r="I10" s="154"/>
      <c r="J10" s="154"/>
      <c r="K10" s="154"/>
      <c r="L10" s="155"/>
    </row>
    <row r="11" spans="1:12" ht="3.95" customHeight="1" x14ac:dyDescent="0.25">
      <c r="B11" s="61"/>
      <c r="C11" s="62"/>
      <c r="D11" s="62"/>
      <c r="E11" s="62"/>
      <c r="F11" s="63"/>
      <c r="H11" s="67"/>
      <c r="I11" s="67"/>
      <c r="J11" s="67"/>
      <c r="K11" s="67"/>
      <c r="L11" s="67"/>
    </row>
    <row r="12" spans="1:12" ht="15" customHeight="1" x14ac:dyDescent="0.25">
      <c r="B12" s="152" t="s">
        <v>60</v>
      </c>
      <c r="C12" s="152"/>
      <c r="D12" s="152"/>
      <c r="E12" s="152"/>
      <c r="F12" s="152"/>
      <c r="H12" s="152" t="s">
        <v>58</v>
      </c>
      <c r="I12" s="152"/>
      <c r="J12" s="152"/>
      <c r="K12" s="152"/>
      <c r="L12" s="152"/>
    </row>
    <row r="13" spans="1:12" ht="12.95" customHeight="1" x14ac:dyDescent="0.25">
      <c r="B13" s="54" t="s">
        <v>55</v>
      </c>
      <c r="C13" s="49">
        <v>11000</v>
      </c>
      <c r="D13" s="124">
        <v>11000</v>
      </c>
      <c r="E13" s="124"/>
      <c r="F13" s="14">
        <f>SUM(C13:E13)</f>
        <v>22000</v>
      </c>
      <c r="H13" s="114" t="s">
        <v>119</v>
      </c>
      <c r="I13" s="159" t="s">
        <v>137</v>
      </c>
      <c r="J13" s="160"/>
      <c r="K13" s="160"/>
      <c r="L13" s="161"/>
    </row>
    <row r="14" spans="1:12" ht="12.95" customHeight="1" x14ac:dyDescent="0.25">
      <c r="B14" s="72"/>
      <c r="C14" s="73"/>
      <c r="D14" s="73"/>
      <c r="E14" s="73"/>
      <c r="F14" s="75"/>
      <c r="H14" s="114" t="s">
        <v>120</v>
      </c>
      <c r="I14" s="159" t="s">
        <v>138</v>
      </c>
      <c r="J14" s="160"/>
      <c r="K14" s="160"/>
      <c r="L14" s="161"/>
    </row>
    <row r="15" spans="1:12" ht="41.25" customHeight="1" x14ac:dyDescent="0.25">
      <c r="B15" s="156" t="s">
        <v>156</v>
      </c>
      <c r="C15" s="156"/>
      <c r="D15" s="156"/>
      <c r="E15" s="156"/>
      <c r="F15" s="156"/>
      <c r="H15" s="158" t="s">
        <v>54</v>
      </c>
      <c r="I15" s="158"/>
      <c r="J15" s="158"/>
      <c r="K15" s="158"/>
      <c r="L15" s="158"/>
    </row>
    <row r="16" spans="1:12" ht="200.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</row>
    <row r="17" spans="2:12" ht="15" customHeight="1" x14ac:dyDescent="0.25">
      <c r="B17" s="3"/>
      <c r="C17" s="3"/>
      <c r="D17" s="3"/>
      <c r="E17" s="3"/>
      <c r="F17" s="3"/>
      <c r="G17" s="60"/>
      <c r="H17" s="152" t="s">
        <v>130</v>
      </c>
      <c r="I17" s="152"/>
      <c r="J17" s="152"/>
      <c r="K17" s="152"/>
      <c r="L17" s="152"/>
    </row>
    <row r="18" spans="2:12" ht="15.95" customHeight="1" x14ac:dyDescent="0.3">
      <c r="B18" s="3"/>
      <c r="C18" s="3"/>
      <c r="D18" s="3"/>
      <c r="E18" s="3"/>
      <c r="F18" s="3"/>
      <c r="G18" s="3"/>
      <c r="H18" s="52"/>
      <c r="I18" s="53" t="s">
        <v>5</v>
      </c>
      <c r="J18" s="53" t="s">
        <v>36</v>
      </c>
      <c r="K18" s="53" t="s">
        <v>7</v>
      </c>
      <c r="L18" s="53" t="s">
        <v>8</v>
      </c>
    </row>
    <row r="19" spans="2:12" ht="12.95" customHeight="1" x14ac:dyDescent="0.25">
      <c r="B19" s="3"/>
      <c r="C19" s="3"/>
      <c r="D19" s="3"/>
      <c r="E19" s="3"/>
      <c r="F19" s="3"/>
      <c r="G19" s="3"/>
      <c r="H19" s="54" t="s">
        <v>0</v>
      </c>
      <c r="I19" s="49">
        <v>34100</v>
      </c>
      <c r="J19" s="12">
        <v>8580</v>
      </c>
      <c r="K19" s="12">
        <v>7150</v>
      </c>
      <c r="L19" s="14">
        <f>I19+J19+K19</f>
        <v>49830</v>
      </c>
    </row>
    <row r="20" spans="2:12" ht="12.95" customHeight="1" x14ac:dyDescent="0.25">
      <c r="B20" s="3"/>
      <c r="C20" s="3"/>
      <c r="D20" s="3"/>
      <c r="E20" s="3"/>
      <c r="F20" s="3"/>
      <c r="G20" s="3"/>
      <c r="H20" s="54" t="s">
        <v>9</v>
      </c>
      <c r="I20" s="49">
        <f>I19*0.9*2</f>
        <v>61380</v>
      </c>
      <c r="J20" s="12">
        <f>J19</f>
        <v>8580</v>
      </c>
      <c r="K20" s="12">
        <v>8140</v>
      </c>
      <c r="L20" s="14">
        <f>I20+J20+K20</f>
        <v>78100</v>
      </c>
    </row>
    <row r="21" spans="2:12" ht="12.95" customHeight="1" x14ac:dyDescent="0.25">
      <c r="B21" s="3"/>
      <c r="C21" s="3"/>
      <c r="D21" s="3"/>
      <c r="E21" s="3"/>
      <c r="F21" s="3"/>
      <c r="G21" s="3"/>
      <c r="H21" s="54" t="s">
        <v>10</v>
      </c>
      <c r="I21" s="49">
        <f>I19*0.7*4</f>
        <v>95480</v>
      </c>
      <c r="J21" s="12">
        <f>J19</f>
        <v>8580</v>
      </c>
      <c r="K21" s="12">
        <v>10120</v>
      </c>
      <c r="L21" s="14">
        <f>I21+J21+K21</f>
        <v>114180</v>
      </c>
    </row>
    <row r="22" spans="2:12" ht="3.95" customHeight="1" x14ac:dyDescent="0.25">
      <c r="B22" s="3"/>
      <c r="C22" s="3"/>
      <c r="D22" s="3"/>
      <c r="E22" s="3"/>
      <c r="F22" s="3"/>
      <c r="H22" s="76"/>
      <c r="I22" s="77"/>
      <c r="J22" s="78"/>
      <c r="K22" s="78"/>
      <c r="L22" s="79"/>
    </row>
    <row r="23" spans="2:12" ht="15" customHeight="1" x14ac:dyDescent="0.25">
      <c r="B23" s="3"/>
      <c r="C23" s="3"/>
      <c r="D23" s="3"/>
      <c r="E23" s="3"/>
      <c r="F23" s="3"/>
      <c r="H23" s="152" t="s">
        <v>129</v>
      </c>
      <c r="I23" s="152"/>
      <c r="J23" s="152"/>
      <c r="K23" s="152"/>
      <c r="L23" s="152"/>
    </row>
    <row r="24" spans="2:12" ht="18.75" x14ac:dyDescent="0.3">
      <c r="B24" s="3"/>
      <c r="C24" s="3"/>
      <c r="D24" s="3"/>
      <c r="E24" s="3"/>
      <c r="F24" s="3"/>
      <c r="H24" s="53" t="s">
        <v>59</v>
      </c>
      <c r="I24" s="53" t="s">
        <v>5</v>
      </c>
      <c r="J24" s="53" t="s">
        <v>36</v>
      </c>
      <c r="K24" s="53" t="s">
        <v>7</v>
      </c>
      <c r="L24" s="53" t="s">
        <v>8</v>
      </c>
    </row>
    <row r="25" spans="2:12" ht="12.95" customHeight="1" x14ac:dyDescent="0.25">
      <c r="B25" s="3"/>
      <c r="C25" s="3"/>
      <c r="D25" s="3"/>
      <c r="E25" s="3"/>
      <c r="F25" s="3"/>
      <c r="H25" s="54" t="s">
        <v>0</v>
      </c>
      <c r="I25" s="96">
        <f>I19/2</f>
        <v>17050</v>
      </c>
      <c r="J25" s="12">
        <f>J19/2</f>
        <v>4290</v>
      </c>
      <c r="K25" s="12">
        <f>K19/2</f>
        <v>3575</v>
      </c>
      <c r="L25" s="14">
        <f>I25+J25+K25</f>
        <v>24915</v>
      </c>
    </row>
    <row r="26" spans="2:12" ht="12.95" customHeight="1" x14ac:dyDescent="0.25">
      <c r="B26" s="3"/>
      <c r="C26" s="3"/>
      <c r="D26" s="3"/>
      <c r="E26" s="3"/>
      <c r="F26" s="3"/>
      <c r="H26" s="54" t="s">
        <v>9</v>
      </c>
      <c r="I26" s="96">
        <f>I25*0.9*2</f>
        <v>30690</v>
      </c>
      <c r="J26" s="12">
        <f>J25</f>
        <v>4290</v>
      </c>
      <c r="K26" s="12">
        <v>4565</v>
      </c>
      <c r="L26" s="14">
        <f>I26+J26+K26</f>
        <v>39545</v>
      </c>
    </row>
    <row r="27" spans="2:12" ht="12.95" customHeight="1" x14ac:dyDescent="0.25">
      <c r="B27" s="3"/>
      <c r="C27" s="3"/>
      <c r="D27" s="3"/>
      <c r="E27" s="3"/>
      <c r="F27" s="3"/>
      <c r="H27" s="54" t="s">
        <v>10</v>
      </c>
      <c r="I27" s="96">
        <f>I25*0.7*4</f>
        <v>47740</v>
      </c>
      <c r="J27" s="12">
        <f>J25</f>
        <v>4290</v>
      </c>
      <c r="K27" s="12">
        <v>17545</v>
      </c>
      <c r="L27" s="14">
        <f>I27+J27+K27</f>
        <v>69575</v>
      </c>
    </row>
    <row r="28" spans="2:12" ht="3.95" customHeight="1" x14ac:dyDescent="0.25">
      <c r="B28" s="3"/>
      <c r="C28" s="3"/>
      <c r="D28" s="3"/>
      <c r="E28" s="3"/>
      <c r="F28" s="3"/>
      <c r="H28" s="76"/>
      <c r="I28" s="77"/>
      <c r="J28" s="78"/>
      <c r="K28" s="78"/>
      <c r="L28" s="79"/>
    </row>
    <row r="29" spans="2:12" ht="15" customHeight="1" x14ac:dyDescent="0.25">
      <c r="B29" s="3"/>
      <c r="C29" s="3"/>
      <c r="D29" s="3"/>
      <c r="E29" s="3"/>
      <c r="F29" s="3"/>
      <c r="H29" s="102" t="s">
        <v>104</v>
      </c>
      <c r="I29" s="103" t="s">
        <v>106</v>
      </c>
      <c r="J29" s="103"/>
      <c r="K29" s="103" t="s">
        <v>105</v>
      </c>
      <c r="L29" s="103"/>
    </row>
    <row r="30" spans="2:12" ht="12.95" customHeight="1" x14ac:dyDescent="0.25">
      <c r="B30" s="3"/>
      <c r="C30" s="3"/>
      <c r="D30" s="3"/>
      <c r="E30" s="3"/>
      <c r="F30" s="3"/>
      <c r="H30" s="104" t="s">
        <v>107</v>
      </c>
      <c r="I30" s="125" t="s">
        <v>157</v>
      </c>
      <c r="J30" s="125"/>
      <c r="K30" s="125" t="s">
        <v>108</v>
      </c>
      <c r="L30" s="125"/>
    </row>
    <row r="31" spans="2:12" ht="2.25" customHeight="1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2:12" ht="24.75" customHeight="1" x14ac:dyDescent="0.25">
      <c r="B32" s="120" t="s">
        <v>158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</row>
    <row r="33" spans="1:12" ht="3.95" customHeight="1" x14ac:dyDescent="0.25">
      <c r="B33" s="21"/>
      <c r="C33" s="21"/>
      <c r="D33" s="21"/>
      <c r="E33" s="21"/>
      <c r="F33" s="21"/>
      <c r="G33" s="3"/>
      <c r="H33" s="3"/>
      <c r="I33" s="3"/>
      <c r="J33" s="3"/>
      <c r="K33" s="3"/>
      <c r="L33" s="3"/>
    </row>
    <row r="34" spans="1:12" ht="15" customHeight="1" x14ac:dyDescent="0.25">
      <c r="B34" s="152" t="s">
        <v>19</v>
      </c>
      <c r="C34" s="152"/>
      <c r="D34" s="152"/>
      <c r="E34" s="152"/>
      <c r="F34" s="152"/>
      <c r="G34" s="3"/>
      <c r="H34" s="152" t="s">
        <v>20</v>
      </c>
      <c r="I34" s="152"/>
      <c r="J34" s="152"/>
      <c r="K34" s="152"/>
      <c r="L34" s="152"/>
    </row>
    <row r="35" spans="1:12" s="6" customFormat="1" ht="15" customHeight="1" x14ac:dyDescent="0.3">
      <c r="B35" s="53" t="s">
        <v>57</v>
      </c>
      <c r="C35" s="53" t="s">
        <v>5</v>
      </c>
      <c r="D35" s="53" t="s">
        <v>36</v>
      </c>
      <c r="E35" s="53" t="s">
        <v>7</v>
      </c>
      <c r="F35" s="53" t="s">
        <v>8</v>
      </c>
      <c r="G35" s="5"/>
      <c r="H35" s="53" t="s">
        <v>57</v>
      </c>
      <c r="I35" s="53" t="s">
        <v>5</v>
      </c>
      <c r="J35" s="53" t="s">
        <v>36</v>
      </c>
      <c r="K35" s="53" t="s">
        <v>7</v>
      </c>
      <c r="L35" s="53" t="s">
        <v>8</v>
      </c>
    </row>
    <row r="36" spans="1:12" ht="12.95" customHeight="1" x14ac:dyDescent="0.25">
      <c r="B36" s="54" t="s">
        <v>0</v>
      </c>
      <c r="C36" s="96">
        <v>77000</v>
      </c>
      <c r="D36" s="12">
        <f>D5</f>
        <v>51480</v>
      </c>
      <c r="E36" s="12">
        <f>E5</f>
        <v>35200</v>
      </c>
      <c r="F36" s="14">
        <f>C36+D36+E36</f>
        <v>163680</v>
      </c>
      <c r="G36" s="4"/>
      <c r="H36" s="54" t="s">
        <v>0</v>
      </c>
      <c r="I36" s="96">
        <v>53900</v>
      </c>
      <c r="J36" s="12">
        <f>D36*0.5</f>
        <v>25740</v>
      </c>
      <c r="K36" s="12">
        <f>E36*0.5</f>
        <v>17600</v>
      </c>
      <c r="L36" s="14">
        <f>SUM(I36:K36)</f>
        <v>97240</v>
      </c>
    </row>
    <row r="37" spans="1:12" s="6" customFormat="1" ht="12.95" customHeight="1" x14ac:dyDescent="0.3">
      <c r="B37" s="54" t="s">
        <v>9</v>
      </c>
      <c r="C37" s="96">
        <f>C36*0.9*2</f>
        <v>138600</v>
      </c>
      <c r="D37" s="12">
        <f>D36</f>
        <v>51480</v>
      </c>
      <c r="E37" s="12">
        <v>40150</v>
      </c>
      <c r="F37" s="14">
        <f>C37+D37+E37</f>
        <v>230230</v>
      </c>
      <c r="G37" s="5"/>
      <c r="H37" s="54" t="s">
        <v>9</v>
      </c>
      <c r="I37" s="96">
        <f>I36*0.9*2</f>
        <v>97020</v>
      </c>
      <c r="J37" s="12">
        <f>J36</f>
        <v>25740</v>
      </c>
      <c r="K37" s="12">
        <v>20900</v>
      </c>
      <c r="L37" s="14">
        <f>SUM(I37:K37)</f>
        <v>143660</v>
      </c>
    </row>
    <row r="38" spans="1:12" ht="12.95" customHeight="1" x14ac:dyDescent="0.25">
      <c r="B38" s="55" t="s">
        <v>10</v>
      </c>
      <c r="C38" s="97">
        <f>C36*0.7*4</f>
        <v>215600</v>
      </c>
      <c r="D38" s="57">
        <f>D36</f>
        <v>51480</v>
      </c>
      <c r="E38" s="57">
        <v>50050</v>
      </c>
      <c r="F38" s="58">
        <f>C38+D38+E38</f>
        <v>317130</v>
      </c>
      <c r="G38" s="4"/>
      <c r="H38" s="55" t="s">
        <v>10</v>
      </c>
      <c r="I38" s="97">
        <f>I36*0.7*4</f>
        <v>150920</v>
      </c>
      <c r="J38" s="57">
        <f>J36</f>
        <v>25740</v>
      </c>
      <c r="K38" s="57">
        <v>27500</v>
      </c>
      <c r="L38" s="58">
        <f>SUM(I38:K38)</f>
        <v>204160</v>
      </c>
    </row>
    <row r="39" spans="1:12" s="51" customFormat="1" ht="3.95" customHeight="1" x14ac:dyDescent="0.25">
      <c r="B39" s="72"/>
      <c r="C39" s="73"/>
      <c r="D39" s="74"/>
      <c r="E39" s="74"/>
      <c r="F39" s="75"/>
      <c r="G39" s="71"/>
      <c r="H39" s="72"/>
      <c r="I39" s="73"/>
      <c r="J39" s="74"/>
      <c r="K39" s="74"/>
      <c r="L39" s="75"/>
    </row>
    <row r="40" spans="1:12" ht="15" customHeight="1" x14ac:dyDescent="0.25">
      <c r="B40" s="147" t="s">
        <v>53</v>
      </c>
      <c r="C40" s="147"/>
      <c r="D40" s="147"/>
      <c r="E40" s="147"/>
      <c r="F40" s="147"/>
      <c r="G40" s="59"/>
      <c r="H40" s="147" t="s">
        <v>53</v>
      </c>
      <c r="I40" s="147"/>
      <c r="J40" s="147"/>
      <c r="K40" s="147"/>
      <c r="L40" s="147"/>
    </row>
    <row r="41" spans="1:12" ht="12.95" customHeight="1" x14ac:dyDescent="0.25">
      <c r="B41" s="153" t="s">
        <v>147</v>
      </c>
      <c r="C41" s="154"/>
      <c r="D41" s="154"/>
      <c r="E41" s="154"/>
      <c r="F41" s="155"/>
      <c r="H41" s="153" t="s">
        <v>25</v>
      </c>
      <c r="I41" s="154"/>
      <c r="J41" s="154"/>
      <c r="K41" s="154"/>
      <c r="L41" s="155"/>
    </row>
    <row r="42" spans="1:12" ht="3.95" customHeight="1" x14ac:dyDescent="0.25">
      <c r="B42" s="99"/>
      <c r="C42" s="100"/>
      <c r="D42" s="100"/>
      <c r="E42" s="100"/>
      <c r="F42" s="101"/>
      <c r="H42" s="67"/>
      <c r="I42" s="67"/>
      <c r="J42" s="67"/>
      <c r="K42" s="67"/>
      <c r="L42" s="67"/>
    </row>
    <row r="43" spans="1:12" ht="15" customHeight="1" x14ac:dyDescent="0.25">
      <c r="B43" s="152" t="s">
        <v>60</v>
      </c>
      <c r="C43" s="152"/>
      <c r="D43" s="152"/>
      <c r="E43" s="152"/>
      <c r="F43" s="152"/>
      <c r="H43" s="152" t="s">
        <v>58</v>
      </c>
      <c r="I43" s="152"/>
      <c r="J43" s="152"/>
      <c r="K43" s="152"/>
      <c r="L43" s="152"/>
    </row>
    <row r="44" spans="1:12" ht="12.95" customHeight="1" x14ac:dyDescent="0.25">
      <c r="B44" s="54" t="s">
        <v>55</v>
      </c>
      <c r="C44" s="96">
        <v>11000</v>
      </c>
      <c r="D44" s="124">
        <f>D13</f>
        <v>11000</v>
      </c>
      <c r="E44" s="124"/>
      <c r="F44" s="14">
        <f>SUM(C44:E44)</f>
        <v>22000</v>
      </c>
      <c r="H44" s="114" t="s">
        <v>139</v>
      </c>
      <c r="I44" s="150" t="s">
        <v>141</v>
      </c>
      <c r="J44" s="150"/>
      <c r="K44" s="150"/>
      <c r="L44" s="150"/>
    </row>
    <row r="45" spans="1:12" ht="12.95" customHeight="1" x14ac:dyDescent="0.25">
      <c r="B45" s="148" t="s">
        <v>56</v>
      </c>
      <c r="C45" s="148"/>
      <c r="D45" s="148"/>
      <c r="E45" s="148"/>
      <c r="F45" s="148"/>
      <c r="H45" s="114" t="s">
        <v>120</v>
      </c>
      <c r="I45" s="150" t="s">
        <v>140</v>
      </c>
      <c r="J45" s="150"/>
      <c r="K45" s="150"/>
      <c r="L45" s="150"/>
    </row>
    <row r="46" spans="1:12" ht="33" customHeight="1" x14ac:dyDescent="0.25">
      <c r="B46" s="149"/>
      <c r="C46" s="149"/>
      <c r="D46" s="149"/>
      <c r="E46" s="149"/>
      <c r="F46" s="149"/>
      <c r="H46" s="157" t="s">
        <v>54</v>
      </c>
      <c r="I46" s="157"/>
      <c r="J46" s="157"/>
      <c r="K46" s="157"/>
      <c r="L46" s="157"/>
    </row>
    <row r="47" spans="1:12" ht="192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1:12" ht="15" customHeight="1" x14ac:dyDescent="0.25">
      <c r="B48" s="3"/>
      <c r="C48" s="3"/>
      <c r="D48" s="3"/>
      <c r="E48" s="3"/>
      <c r="F48" s="3"/>
      <c r="G48" s="60"/>
      <c r="H48" s="152" t="s">
        <v>131</v>
      </c>
      <c r="I48" s="152"/>
      <c r="J48" s="152"/>
      <c r="K48" s="152"/>
      <c r="L48" s="152"/>
    </row>
    <row r="49" spans="2:12" ht="15.95" customHeight="1" x14ac:dyDescent="0.3">
      <c r="B49" s="3"/>
      <c r="C49" s="3"/>
      <c r="D49" s="3"/>
      <c r="E49" s="3"/>
      <c r="F49" s="3"/>
      <c r="G49" s="3"/>
      <c r="H49" s="52" t="s">
        <v>59</v>
      </c>
      <c r="I49" s="53" t="s">
        <v>5</v>
      </c>
      <c r="J49" s="53" t="s">
        <v>36</v>
      </c>
      <c r="K49" s="53" t="s">
        <v>7</v>
      </c>
      <c r="L49" s="53" t="s">
        <v>8</v>
      </c>
    </row>
    <row r="50" spans="2:12" ht="12.95" customHeight="1" x14ac:dyDescent="0.25">
      <c r="B50" s="3"/>
      <c r="C50" s="3"/>
      <c r="D50" s="3"/>
      <c r="E50" s="3"/>
      <c r="F50" s="3"/>
      <c r="G50" s="3"/>
      <c r="H50" s="54" t="s">
        <v>0</v>
      </c>
      <c r="I50" s="96">
        <f>I19*1.2</f>
        <v>40920</v>
      </c>
      <c r="J50" s="12">
        <f>J19</f>
        <v>8580</v>
      </c>
      <c r="K50" s="12">
        <f>K19</f>
        <v>7150</v>
      </c>
      <c r="L50" s="14">
        <f>I50+J50+K50</f>
        <v>56650</v>
      </c>
    </row>
    <row r="51" spans="2:12" ht="12.95" customHeight="1" x14ac:dyDescent="0.25">
      <c r="B51" s="3"/>
      <c r="C51" s="3"/>
      <c r="D51" s="3"/>
      <c r="E51" s="3"/>
      <c r="F51" s="3"/>
      <c r="G51" s="3"/>
      <c r="H51" s="54" t="s">
        <v>9</v>
      </c>
      <c r="I51" s="96">
        <f>I50*0.9*2</f>
        <v>73656</v>
      </c>
      <c r="J51" s="12">
        <f>J50</f>
        <v>8580</v>
      </c>
      <c r="K51" s="12">
        <v>8140</v>
      </c>
      <c r="L51" s="14">
        <f>I51+J51+K51</f>
        <v>90376</v>
      </c>
    </row>
    <row r="52" spans="2:12" ht="12.95" customHeight="1" x14ac:dyDescent="0.25">
      <c r="B52" s="3"/>
      <c r="C52" s="3"/>
      <c r="D52" s="3"/>
      <c r="E52" s="3"/>
      <c r="F52" s="3"/>
      <c r="G52" s="3"/>
      <c r="H52" s="54" t="s">
        <v>10</v>
      </c>
      <c r="I52" s="96">
        <f>I50*0.7*4</f>
        <v>114576</v>
      </c>
      <c r="J52" s="12">
        <f>J50</f>
        <v>8580</v>
      </c>
      <c r="K52" s="12">
        <v>10120</v>
      </c>
      <c r="L52" s="14">
        <f>I52+J52+K52</f>
        <v>133276</v>
      </c>
    </row>
    <row r="53" spans="2:12" ht="3.95" customHeight="1" x14ac:dyDescent="0.25">
      <c r="B53" s="3"/>
      <c r="C53" s="3"/>
      <c r="D53" s="3"/>
      <c r="E53" s="3"/>
      <c r="F53" s="3"/>
      <c r="H53" s="76"/>
      <c r="I53" s="77"/>
      <c r="J53" s="78"/>
      <c r="K53" s="78"/>
      <c r="L53" s="79"/>
    </row>
    <row r="54" spans="2:12" ht="15" customHeight="1" x14ac:dyDescent="0.25">
      <c r="B54" s="3"/>
      <c r="C54" s="3"/>
      <c r="D54" s="3"/>
      <c r="E54" s="3"/>
      <c r="F54" s="3"/>
      <c r="H54" s="152" t="s">
        <v>129</v>
      </c>
      <c r="I54" s="152"/>
      <c r="J54" s="152"/>
      <c r="K54" s="152"/>
      <c r="L54" s="152"/>
    </row>
    <row r="55" spans="2:12" ht="18.75" x14ac:dyDescent="0.3">
      <c r="B55" s="3"/>
      <c r="C55" s="3"/>
      <c r="D55" s="3"/>
      <c r="E55" s="3"/>
      <c r="F55" s="3"/>
      <c r="H55" s="53" t="s">
        <v>59</v>
      </c>
      <c r="I55" s="53" t="s">
        <v>5</v>
      </c>
      <c r="J55" s="53" t="s">
        <v>36</v>
      </c>
      <c r="K55" s="53" t="s">
        <v>7</v>
      </c>
      <c r="L55" s="53" t="s">
        <v>8</v>
      </c>
    </row>
    <row r="56" spans="2:12" ht="12.95" customHeight="1" x14ac:dyDescent="0.25">
      <c r="B56" s="3"/>
      <c r="C56" s="3"/>
      <c r="D56" s="3"/>
      <c r="E56" s="3"/>
      <c r="F56" s="3"/>
      <c r="H56" s="54" t="s">
        <v>0</v>
      </c>
      <c r="I56" s="96">
        <f>I50/2</f>
        <v>20460</v>
      </c>
      <c r="J56" s="12">
        <f>J50/2</f>
        <v>4290</v>
      </c>
      <c r="K56" s="12">
        <f>K50/2</f>
        <v>3575</v>
      </c>
      <c r="L56" s="14">
        <f>I56+J56+K56</f>
        <v>28325</v>
      </c>
    </row>
    <row r="57" spans="2:12" ht="12.95" customHeight="1" x14ac:dyDescent="0.25">
      <c r="B57" s="3"/>
      <c r="C57" s="3"/>
      <c r="D57" s="3"/>
      <c r="E57" s="3"/>
      <c r="F57" s="3"/>
      <c r="H57" s="54" t="s">
        <v>9</v>
      </c>
      <c r="I57" s="96">
        <f>I56*0.9*2</f>
        <v>36828</v>
      </c>
      <c r="J57" s="12">
        <f>J56</f>
        <v>4290</v>
      </c>
      <c r="K57" s="12">
        <v>4565</v>
      </c>
      <c r="L57" s="14">
        <f>I57+J57+K57</f>
        <v>45683</v>
      </c>
    </row>
    <row r="58" spans="2:12" ht="12.95" customHeight="1" x14ac:dyDescent="0.25">
      <c r="B58" s="3"/>
      <c r="C58" s="3"/>
      <c r="D58" s="3"/>
      <c r="E58" s="3"/>
      <c r="F58" s="3"/>
      <c r="H58" s="54" t="s">
        <v>10</v>
      </c>
      <c r="I58" s="96">
        <f>I56*0.7*4</f>
        <v>57288</v>
      </c>
      <c r="J58" s="12">
        <f>J56</f>
        <v>4290</v>
      </c>
      <c r="K58" s="12">
        <v>6545</v>
      </c>
      <c r="L58" s="14">
        <f>I58+J58+K58</f>
        <v>68123</v>
      </c>
    </row>
    <row r="59" spans="2:12" ht="3.95" customHeight="1" x14ac:dyDescent="0.25">
      <c r="B59" s="3"/>
      <c r="C59" s="3"/>
      <c r="D59" s="3"/>
      <c r="E59" s="3"/>
      <c r="F59" s="3"/>
      <c r="H59" s="76"/>
      <c r="I59" s="77"/>
      <c r="J59" s="78"/>
      <c r="K59" s="78"/>
      <c r="L59" s="79"/>
    </row>
    <row r="60" spans="2:12" ht="15" customHeight="1" x14ac:dyDescent="0.25">
      <c r="B60" s="3"/>
      <c r="C60" s="3"/>
      <c r="D60" s="3"/>
      <c r="E60" s="3"/>
      <c r="F60" s="3"/>
      <c r="H60" s="102" t="s">
        <v>104</v>
      </c>
      <c r="I60" s="103" t="s">
        <v>106</v>
      </c>
      <c r="J60" s="103"/>
      <c r="K60" s="103" t="s">
        <v>105</v>
      </c>
      <c r="L60" s="103"/>
    </row>
    <row r="61" spans="2:12" ht="12.95" customHeight="1" x14ac:dyDescent="0.25">
      <c r="B61" s="3"/>
      <c r="C61" s="3"/>
      <c r="D61" s="3"/>
      <c r="E61" s="3"/>
      <c r="F61" s="3"/>
      <c r="H61" s="104" t="s">
        <v>107</v>
      </c>
      <c r="I61" s="125" t="s">
        <v>157</v>
      </c>
      <c r="J61" s="125"/>
      <c r="K61" s="125" t="s">
        <v>108</v>
      </c>
      <c r="L61" s="125"/>
    </row>
    <row r="62" spans="2:12" ht="9.9499999999999993" customHeight="1" x14ac:dyDescent="0.25">
      <c r="B62" s="151"/>
      <c r="C62" s="151"/>
      <c r="D62" s="151"/>
      <c r="E62" s="151"/>
      <c r="F62" s="151"/>
      <c r="G62" s="151"/>
      <c r="H62" s="151"/>
      <c r="I62" s="151"/>
      <c r="J62" s="151"/>
      <c r="K62" s="98"/>
    </row>
  </sheetData>
  <mergeCells count="37">
    <mergeCell ref="B1:L1"/>
    <mergeCell ref="B41:F41"/>
    <mergeCell ref="H41:L41"/>
    <mergeCell ref="H34:L34"/>
    <mergeCell ref="B40:F40"/>
    <mergeCell ref="H40:L40"/>
    <mergeCell ref="B34:F34"/>
    <mergeCell ref="H15:L15"/>
    <mergeCell ref="I30:J30"/>
    <mergeCell ref="K30:L30"/>
    <mergeCell ref="H23:L23"/>
    <mergeCell ref="B3:F3"/>
    <mergeCell ref="H3:L3"/>
    <mergeCell ref="I13:L13"/>
    <mergeCell ref="I14:L14"/>
    <mergeCell ref="B62:J62"/>
    <mergeCell ref="H48:L48"/>
    <mergeCell ref="B10:F10"/>
    <mergeCell ref="H10:L10"/>
    <mergeCell ref="H12:L12"/>
    <mergeCell ref="H17:L17"/>
    <mergeCell ref="B12:F12"/>
    <mergeCell ref="D13:E13"/>
    <mergeCell ref="H43:L43"/>
    <mergeCell ref="D44:E44"/>
    <mergeCell ref="B15:F15"/>
    <mergeCell ref="B43:F43"/>
    <mergeCell ref="B32:L32"/>
    <mergeCell ref="H46:L46"/>
    <mergeCell ref="H54:L54"/>
    <mergeCell ref="I61:J61"/>
    <mergeCell ref="K61:L61"/>
    <mergeCell ref="B9:F9"/>
    <mergeCell ref="H9:L9"/>
    <mergeCell ref="B45:F46"/>
    <mergeCell ref="I44:L44"/>
    <mergeCell ref="I45:L45"/>
  </mergeCells>
  <pageMargins left="0.23622047244094491" right="0.23622047244094491" top="0.19685039370078741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 tint="0.39997558519241921"/>
  </sheetPr>
  <dimension ref="B2:AR69"/>
  <sheetViews>
    <sheetView tabSelected="1" topLeftCell="A13" workbookViewId="0">
      <selection activeCell="AV34" sqref="AV34"/>
    </sheetView>
  </sheetViews>
  <sheetFormatPr defaultRowHeight="15" x14ac:dyDescent="0.25"/>
  <cols>
    <col min="1" max="1" width="1" customWidth="1"/>
    <col min="2" max="2" width="16.42578125" bestFit="1" customWidth="1"/>
    <col min="3" max="3" width="13.42578125" customWidth="1"/>
    <col min="4" max="4" width="4.5703125" customWidth="1"/>
    <col min="5" max="5" width="8.42578125" customWidth="1"/>
    <col min="6" max="6" width="1.85546875" customWidth="1"/>
    <col min="7" max="8" width="11.7109375" customWidth="1"/>
    <col min="9" max="9" width="10.85546875" customWidth="1"/>
    <col min="10" max="10" width="4.7109375" customWidth="1"/>
    <col min="11" max="11" width="5.5703125" customWidth="1"/>
    <col min="12" max="12" width="13.140625" customWidth="1"/>
    <col min="13" max="13" width="15.7109375" customWidth="1"/>
    <col min="14" max="14" width="19.85546875" customWidth="1"/>
    <col min="15" max="15" width="1.140625" customWidth="1"/>
    <col min="16" max="17" width="0" hidden="1" customWidth="1"/>
    <col min="18" max="18" width="9.42578125" hidden="1" customWidth="1"/>
    <col min="19" max="45" width="0" hidden="1" customWidth="1"/>
    <col min="51" max="51" width="9.7109375" bestFit="1" customWidth="1"/>
    <col min="52" max="52" width="56.5703125" customWidth="1"/>
    <col min="53" max="53" width="33.42578125" bestFit="1" customWidth="1"/>
  </cols>
  <sheetData>
    <row r="2" spans="2:44" ht="15.75" customHeight="1" x14ac:dyDescent="0.25">
      <c r="B2" s="168" t="s">
        <v>159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</row>
    <row r="3" spans="2:44" ht="9" customHeight="1" x14ac:dyDescent="0.25"/>
    <row r="4" spans="2:44" ht="15.75" x14ac:dyDescent="0.25">
      <c r="B4" s="187" t="s">
        <v>47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</row>
    <row r="5" spans="2:44" ht="8.25" customHeight="1" x14ac:dyDescent="0.25"/>
    <row r="6" spans="2:44" ht="15.75" x14ac:dyDescent="0.25">
      <c r="B6" s="117" t="s">
        <v>5</v>
      </c>
      <c r="C6" s="117" t="s">
        <v>15</v>
      </c>
      <c r="D6" s="188" t="s">
        <v>16</v>
      </c>
      <c r="E6" s="188"/>
      <c r="G6" s="184" t="s">
        <v>43</v>
      </c>
      <c r="H6" s="185"/>
      <c r="I6" s="185"/>
      <c r="J6" s="185"/>
      <c r="K6" s="186"/>
      <c r="L6" s="190" t="s">
        <v>46</v>
      </c>
      <c r="M6" s="192"/>
      <c r="N6" s="191"/>
    </row>
    <row r="7" spans="2:44" ht="15" customHeight="1" x14ac:dyDescent="0.3">
      <c r="B7" s="26" t="s">
        <v>110</v>
      </c>
      <c r="C7" s="84">
        <v>237</v>
      </c>
      <c r="D7" s="167">
        <v>402</v>
      </c>
      <c r="E7" s="167"/>
      <c r="G7" s="244" t="s">
        <v>29</v>
      </c>
      <c r="H7" s="245"/>
      <c r="I7" s="245"/>
      <c r="J7" s="245"/>
      <c r="K7" s="246"/>
      <c r="L7" s="193">
        <v>2600</v>
      </c>
      <c r="M7" s="194"/>
      <c r="N7" s="195"/>
      <c r="P7" s="6"/>
      <c r="Q7" s="6"/>
      <c r="R7">
        <v>1</v>
      </c>
      <c r="S7">
        <v>9</v>
      </c>
      <c r="T7">
        <v>11</v>
      </c>
      <c r="U7">
        <v>17</v>
      </c>
      <c r="V7">
        <v>18</v>
      </c>
      <c r="W7">
        <v>21</v>
      </c>
      <c r="X7">
        <v>24</v>
      </c>
      <c r="Y7">
        <v>25</v>
      </c>
      <c r="Z7">
        <v>27</v>
      </c>
      <c r="AA7">
        <v>28</v>
      </c>
      <c r="AB7">
        <v>29</v>
      </c>
      <c r="AC7">
        <v>32</v>
      </c>
      <c r="AD7">
        <v>43</v>
      </c>
      <c r="AE7">
        <v>45</v>
      </c>
      <c r="AF7" t="s">
        <v>87</v>
      </c>
      <c r="AG7">
        <v>50</v>
      </c>
      <c r="AH7">
        <v>54</v>
      </c>
      <c r="AI7">
        <v>56</v>
      </c>
      <c r="AJ7">
        <v>57</v>
      </c>
      <c r="AK7" t="s">
        <v>88</v>
      </c>
      <c r="AL7">
        <v>60</v>
      </c>
      <c r="AM7">
        <v>61</v>
      </c>
      <c r="AN7">
        <v>76</v>
      </c>
      <c r="AO7">
        <v>85</v>
      </c>
      <c r="AP7">
        <v>95</v>
      </c>
    </row>
    <row r="8" spans="2:44" ht="15" customHeight="1" x14ac:dyDescent="0.25">
      <c r="B8" s="26" t="s">
        <v>41</v>
      </c>
      <c r="C8" s="84">
        <v>297</v>
      </c>
      <c r="D8" s="167">
        <v>510</v>
      </c>
      <c r="E8" s="167"/>
      <c r="G8" s="244" t="s">
        <v>27</v>
      </c>
      <c r="H8" s="245"/>
      <c r="I8" s="245"/>
      <c r="J8" s="245"/>
      <c r="K8" s="246"/>
      <c r="L8" s="194">
        <v>3900</v>
      </c>
      <c r="M8" s="194"/>
      <c r="N8" s="195"/>
      <c r="P8" s="1"/>
      <c r="Q8" t="s">
        <v>84</v>
      </c>
      <c r="R8" s="1" t="s">
        <v>89</v>
      </c>
      <c r="W8" t="s">
        <v>89</v>
      </c>
      <c r="X8" t="s">
        <v>89</v>
      </c>
      <c r="Y8" t="s">
        <v>89</v>
      </c>
      <c r="Z8" t="s">
        <v>89</v>
      </c>
      <c r="AA8" t="s">
        <v>89</v>
      </c>
      <c r="AB8" t="s">
        <v>89</v>
      </c>
      <c r="AC8" t="s">
        <v>89</v>
      </c>
      <c r="AD8" t="s">
        <v>89</v>
      </c>
      <c r="AE8" t="s">
        <v>89</v>
      </c>
      <c r="AF8" t="s">
        <v>89</v>
      </c>
      <c r="AG8" t="s">
        <v>89</v>
      </c>
      <c r="AH8" t="s">
        <v>89</v>
      </c>
      <c r="AI8" t="s">
        <v>89</v>
      </c>
      <c r="AJ8" t="s">
        <v>89</v>
      </c>
      <c r="AK8" t="s">
        <v>89</v>
      </c>
      <c r="AL8" t="s">
        <v>89</v>
      </c>
      <c r="AM8" t="s">
        <v>89</v>
      </c>
      <c r="AN8" t="s">
        <v>89</v>
      </c>
      <c r="AO8" t="s">
        <v>89</v>
      </c>
      <c r="AP8" t="s">
        <v>89</v>
      </c>
    </row>
    <row r="9" spans="2:44" ht="15" customHeight="1" x14ac:dyDescent="0.25">
      <c r="B9" s="26" t="s">
        <v>111</v>
      </c>
      <c r="C9" s="84">
        <v>473</v>
      </c>
      <c r="D9" s="167">
        <v>803</v>
      </c>
      <c r="E9" s="167"/>
      <c r="G9" s="244" t="s">
        <v>28</v>
      </c>
      <c r="H9" s="245"/>
      <c r="I9" s="245"/>
      <c r="J9" s="245"/>
      <c r="K9" s="246"/>
      <c r="L9" s="250" t="s">
        <v>164</v>
      </c>
      <c r="M9" s="251"/>
      <c r="N9" s="252"/>
      <c r="Q9" t="s">
        <v>85</v>
      </c>
      <c r="W9" t="s">
        <v>89</v>
      </c>
      <c r="X9" t="s">
        <v>89</v>
      </c>
      <c r="Y9" t="s">
        <v>89</v>
      </c>
      <c r="Z9" t="s">
        <v>89</v>
      </c>
      <c r="AD9" t="s">
        <v>89</v>
      </c>
      <c r="AG9" t="s">
        <v>89</v>
      </c>
      <c r="AJ9" t="s">
        <v>89</v>
      </c>
      <c r="AL9" t="s">
        <v>89</v>
      </c>
      <c r="AM9" t="s">
        <v>89</v>
      </c>
      <c r="AN9" t="s">
        <v>89</v>
      </c>
      <c r="AO9" t="s">
        <v>89</v>
      </c>
      <c r="AP9" t="s">
        <v>89</v>
      </c>
    </row>
    <row r="10" spans="2:44" ht="15" customHeight="1" x14ac:dyDescent="0.25">
      <c r="B10" s="26" t="s">
        <v>42</v>
      </c>
      <c r="C10" s="84">
        <f>C8*2</f>
        <v>594</v>
      </c>
      <c r="D10" s="167">
        <v>1012</v>
      </c>
      <c r="E10" s="167"/>
      <c r="G10" s="244" t="s">
        <v>73</v>
      </c>
      <c r="H10" s="245"/>
      <c r="I10" s="245"/>
      <c r="J10" s="245"/>
      <c r="K10" s="246"/>
      <c r="L10" s="250" t="s">
        <v>163</v>
      </c>
      <c r="M10" s="251"/>
      <c r="N10" s="252"/>
      <c r="Q10" t="s">
        <v>86</v>
      </c>
      <c r="R10" t="s">
        <v>89</v>
      </c>
      <c r="S10" t="s">
        <v>89</v>
      </c>
      <c r="T10" t="s">
        <v>89</v>
      </c>
      <c r="U10" t="s">
        <v>89</v>
      </c>
      <c r="V10" t="s">
        <v>89</v>
      </c>
      <c r="W10" t="s">
        <v>89</v>
      </c>
      <c r="X10" t="s">
        <v>89</v>
      </c>
      <c r="Y10" t="s">
        <v>89</v>
      </c>
      <c r="Z10" t="s">
        <v>89</v>
      </c>
      <c r="AA10" t="s">
        <v>89</v>
      </c>
      <c r="AC10" t="s">
        <v>89</v>
      </c>
      <c r="AD10" t="s">
        <v>89</v>
      </c>
      <c r="AE10" t="s">
        <v>89</v>
      </c>
      <c r="AG10" t="s">
        <v>89</v>
      </c>
      <c r="AH10" t="s">
        <v>89</v>
      </c>
      <c r="AJ10" t="s">
        <v>89</v>
      </c>
      <c r="AK10" t="s">
        <v>89</v>
      </c>
      <c r="AM10" t="s">
        <v>89</v>
      </c>
      <c r="AN10" t="s">
        <v>89</v>
      </c>
    </row>
    <row r="11" spans="2:44" ht="9.9499999999999993" customHeight="1" x14ac:dyDescent="0.25">
      <c r="Q11" t="s">
        <v>84</v>
      </c>
      <c r="R11">
        <f>IF(R8="+",R$7,"")</f>
        <v>1</v>
      </c>
      <c r="S11" t="str">
        <f t="shared" ref="S11:AP11" si="0">IF(S8="+",S$7,"")</f>
        <v/>
      </c>
      <c r="T11" t="str">
        <f t="shared" si="0"/>
        <v/>
      </c>
      <c r="U11" t="str">
        <f t="shared" si="0"/>
        <v/>
      </c>
      <c r="V11" t="str">
        <f t="shared" si="0"/>
        <v/>
      </c>
      <c r="W11">
        <f t="shared" si="0"/>
        <v>21</v>
      </c>
      <c r="X11">
        <f t="shared" si="0"/>
        <v>24</v>
      </c>
      <c r="Y11">
        <f t="shared" si="0"/>
        <v>25</v>
      </c>
      <c r="Z11">
        <f t="shared" si="0"/>
        <v>27</v>
      </c>
      <c r="AA11">
        <f t="shared" si="0"/>
        <v>28</v>
      </c>
      <c r="AB11">
        <f t="shared" si="0"/>
        <v>29</v>
      </c>
      <c r="AC11">
        <f t="shared" si="0"/>
        <v>32</v>
      </c>
      <c r="AD11">
        <f t="shared" si="0"/>
        <v>43</v>
      </c>
      <c r="AE11">
        <f t="shared" si="0"/>
        <v>45</v>
      </c>
      <c r="AF11" t="str">
        <f t="shared" si="0"/>
        <v>45а</v>
      </c>
      <c r="AG11">
        <f t="shared" si="0"/>
        <v>50</v>
      </c>
      <c r="AH11">
        <f t="shared" si="0"/>
        <v>54</v>
      </c>
      <c r="AI11">
        <f t="shared" si="0"/>
        <v>56</v>
      </c>
      <c r="AJ11">
        <f t="shared" si="0"/>
        <v>57</v>
      </c>
      <c r="AK11" t="str">
        <f t="shared" si="0"/>
        <v>57а</v>
      </c>
      <c r="AL11">
        <f t="shared" si="0"/>
        <v>60</v>
      </c>
      <c r="AM11">
        <f t="shared" si="0"/>
        <v>61</v>
      </c>
      <c r="AN11">
        <f t="shared" si="0"/>
        <v>76</v>
      </c>
      <c r="AO11">
        <f t="shared" si="0"/>
        <v>85</v>
      </c>
      <c r="AP11">
        <f t="shared" si="0"/>
        <v>95</v>
      </c>
    </row>
    <row r="12" spans="2:44" ht="15.75" x14ac:dyDescent="0.25">
      <c r="B12" s="117" t="s">
        <v>6</v>
      </c>
      <c r="C12" s="188" t="s">
        <v>64</v>
      </c>
      <c r="D12" s="188"/>
      <c r="E12" s="188"/>
      <c r="G12" s="164" t="s">
        <v>63</v>
      </c>
      <c r="H12" s="165"/>
      <c r="I12" s="166"/>
      <c r="J12" s="190" t="s">
        <v>45</v>
      </c>
      <c r="K12" s="191"/>
      <c r="L12" s="164" t="s">
        <v>30</v>
      </c>
      <c r="M12" s="165"/>
      <c r="N12" s="166"/>
      <c r="Q12" t="s">
        <v>85</v>
      </c>
      <c r="R12" t="str">
        <f t="shared" ref="R12:AP12" si="1">IF(R9="+",R$7,"")</f>
        <v/>
      </c>
      <c r="S12" t="str">
        <f t="shared" si="1"/>
        <v/>
      </c>
      <c r="T12" t="str">
        <f t="shared" si="1"/>
        <v/>
      </c>
      <c r="U12" t="str">
        <f t="shared" si="1"/>
        <v/>
      </c>
      <c r="V12" t="str">
        <f t="shared" si="1"/>
        <v/>
      </c>
      <c r="W12">
        <f t="shared" si="1"/>
        <v>21</v>
      </c>
      <c r="X12">
        <f t="shared" si="1"/>
        <v>24</v>
      </c>
      <c r="Y12">
        <f t="shared" si="1"/>
        <v>25</v>
      </c>
      <c r="Z12">
        <f t="shared" si="1"/>
        <v>27</v>
      </c>
      <c r="AA12" t="str">
        <f t="shared" si="1"/>
        <v/>
      </c>
      <c r="AB12" t="str">
        <f t="shared" si="1"/>
        <v/>
      </c>
      <c r="AC12" t="str">
        <f t="shared" si="1"/>
        <v/>
      </c>
      <c r="AD12">
        <f t="shared" si="1"/>
        <v>43</v>
      </c>
      <c r="AE12" t="str">
        <f t="shared" si="1"/>
        <v/>
      </c>
      <c r="AF12" t="str">
        <f t="shared" si="1"/>
        <v/>
      </c>
      <c r="AG12">
        <f t="shared" si="1"/>
        <v>50</v>
      </c>
      <c r="AH12" t="str">
        <f t="shared" si="1"/>
        <v/>
      </c>
      <c r="AI12" t="str">
        <f t="shared" si="1"/>
        <v/>
      </c>
      <c r="AJ12">
        <f t="shared" si="1"/>
        <v>57</v>
      </c>
      <c r="AK12" t="str">
        <f t="shared" si="1"/>
        <v/>
      </c>
      <c r="AL12">
        <f t="shared" si="1"/>
        <v>60</v>
      </c>
      <c r="AM12">
        <f t="shared" si="1"/>
        <v>61</v>
      </c>
      <c r="AN12">
        <f t="shared" si="1"/>
        <v>76</v>
      </c>
      <c r="AO12">
        <f t="shared" si="1"/>
        <v>85</v>
      </c>
      <c r="AP12">
        <f t="shared" si="1"/>
        <v>95</v>
      </c>
    </row>
    <row r="13" spans="2:44" ht="15.75" x14ac:dyDescent="0.25">
      <c r="B13" s="26" t="s">
        <v>37</v>
      </c>
      <c r="C13" s="167">
        <v>80</v>
      </c>
      <c r="D13" s="167"/>
      <c r="E13" s="167"/>
      <c r="F13" s="34"/>
      <c r="G13" s="171" t="s">
        <v>72</v>
      </c>
      <c r="H13" s="172"/>
      <c r="I13" s="172"/>
      <c r="J13" s="37">
        <v>140</v>
      </c>
      <c r="K13" s="189">
        <f>J13+J14+J15</f>
        <v>381</v>
      </c>
      <c r="L13" s="172" t="s">
        <v>48</v>
      </c>
      <c r="M13" s="172"/>
      <c r="N13" s="180"/>
      <c r="Q13" t="s">
        <v>86</v>
      </c>
      <c r="R13">
        <f t="shared" ref="R13:AP13" si="2">IF(R10="+",R$7,"")</f>
        <v>1</v>
      </c>
      <c r="S13">
        <f t="shared" si="2"/>
        <v>9</v>
      </c>
      <c r="T13">
        <f t="shared" si="2"/>
        <v>11</v>
      </c>
      <c r="U13">
        <f t="shared" si="2"/>
        <v>17</v>
      </c>
      <c r="V13">
        <f t="shared" si="2"/>
        <v>18</v>
      </c>
      <c r="W13">
        <f t="shared" si="2"/>
        <v>21</v>
      </c>
      <c r="X13">
        <f t="shared" si="2"/>
        <v>24</v>
      </c>
      <c r="Y13">
        <f t="shared" si="2"/>
        <v>25</v>
      </c>
      <c r="Z13">
        <f t="shared" si="2"/>
        <v>27</v>
      </c>
      <c r="AA13">
        <f t="shared" si="2"/>
        <v>28</v>
      </c>
      <c r="AB13" t="str">
        <f t="shared" si="2"/>
        <v/>
      </c>
      <c r="AC13">
        <f t="shared" si="2"/>
        <v>32</v>
      </c>
      <c r="AD13">
        <f t="shared" si="2"/>
        <v>43</v>
      </c>
      <c r="AE13">
        <f t="shared" si="2"/>
        <v>45</v>
      </c>
      <c r="AF13" t="str">
        <f t="shared" si="2"/>
        <v/>
      </c>
      <c r="AG13">
        <f t="shared" si="2"/>
        <v>50</v>
      </c>
      <c r="AH13">
        <f t="shared" si="2"/>
        <v>54</v>
      </c>
      <c r="AI13" t="str">
        <f t="shared" si="2"/>
        <v/>
      </c>
      <c r="AJ13">
        <f t="shared" si="2"/>
        <v>57</v>
      </c>
      <c r="AK13" t="str">
        <f t="shared" si="2"/>
        <v>57а</v>
      </c>
      <c r="AL13" t="str">
        <f t="shared" si="2"/>
        <v/>
      </c>
      <c r="AM13">
        <f t="shared" si="2"/>
        <v>61</v>
      </c>
      <c r="AN13">
        <f t="shared" si="2"/>
        <v>76</v>
      </c>
      <c r="AO13" t="str">
        <f t="shared" si="2"/>
        <v/>
      </c>
      <c r="AP13" t="str">
        <f t="shared" si="2"/>
        <v/>
      </c>
    </row>
    <row r="14" spans="2:44" ht="15" customHeight="1" x14ac:dyDescent="0.25">
      <c r="B14" s="26" t="s">
        <v>41</v>
      </c>
      <c r="C14" s="167">
        <v>100</v>
      </c>
      <c r="D14" s="167"/>
      <c r="E14" s="167"/>
      <c r="F14" s="27"/>
      <c r="G14" s="171" t="s">
        <v>71</v>
      </c>
      <c r="H14" s="172"/>
      <c r="I14" s="172"/>
      <c r="J14" s="37">
        <v>150</v>
      </c>
      <c r="K14" s="189"/>
      <c r="L14" s="172" t="s">
        <v>49</v>
      </c>
      <c r="M14" s="172"/>
      <c r="N14" s="180"/>
      <c r="Q14" s="91"/>
    </row>
    <row r="15" spans="2:44" ht="15" customHeight="1" x14ac:dyDescent="0.25">
      <c r="B15" s="26" t="s">
        <v>38</v>
      </c>
      <c r="C15" s="167">
        <v>159</v>
      </c>
      <c r="D15" s="167"/>
      <c r="E15" s="167"/>
      <c r="F15" s="27"/>
      <c r="G15" s="171" t="s">
        <v>70</v>
      </c>
      <c r="H15" s="172"/>
      <c r="I15" s="172"/>
      <c r="J15" s="37">
        <v>91</v>
      </c>
      <c r="K15" s="189"/>
      <c r="L15" s="172" t="s">
        <v>50</v>
      </c>
      <c r="M15" s="172"/>
      <c r="N15" s="180"/>
      <c r="Q15" s="91"/>
    </row>
    <row r="16" spans="2:44" ht="15" customHeight="1" x14ac:dyDescent="0.25">
      <c r="B16" s="26" t="s">
        <v>42</v>
      </c>
      <c r="C16" s="167">
        <f>C14*2</f>
        <v>200</v>
      </c>
      <c r="D16" s="167"/>
      <c r="E16" s="167"/>
      <c r="F16" s="27"/>
      <c r="G16" s="171" t="s">
        <v>69</v>
      </c>
      <c r="H16" s="172"/>
      <c r="I16" s="172"/>
      <c r="J16" s="45">
        <v>117</v>
      </c>
      <c r="K16" s="213">
        <f>J16+J17</f>
        <v>233</v>
      </c>
      <c r="L16" s="172" t="s">
        <v>125</v>
      </c>
      <c r="M16" s="172"/>
      <c r="N16" s="180"/>
      <c r="Q16" s="91"/>
      <c r="Z16">
        <v>24</v>
      </c>
      <c r="AA16">
        <v>25</v>
      </c>
      <c r="AB16">
        <v>27</v>
      </c>
      <c r="AC16">
        <v>28</v>
      </c>
      <c r="AD16">
        <v>29</v>
      </c>
      <c r="AE16">
        <v>32</v>
      </c>
      <c r="AF16">
        <v>43</v>
      </c>
      <c r="AG16">
        <v>45</v>
      </c>
      <c r="AH16" t="s">
        <v>87</v>
      </c>
      <c r="AI16">
        <v>50</v>
      </c>
      <c r="AJ16">
        <v>54</v>
      </c>
      <c r="AK16">
        <v>56</v>
      </c>
      <c r="AL16">
        <v>57</v>
      </c>
      <c r="AM16" t="s">
        <v>88</v>
      </c>
      <c r="AN16">
        <v>60</v>
      </c>
      <c r="AO16">
        <v>61</v>
      </c>
      <c r="AP16">
        <v>76</v>
      </c>
      <c r="AQ16">
        <v>85</v>
      </c>
      <c r="AR16">
        <v>95</v>
      </c>
    </row>
    <row r="17" spans="2:20" ht="15.75" customHeight="1" thickBot="1" x14ac:dyDescent="0.3">
      <c r="E17" s="23"/>
      <c r="F17" s="43"/>
      <c r="G17" s="249" t="s">
        <v>34</v>
      </c>
      <c r="H17" s="169"/>
      <c r="I17" s="169"/>
      <c r="J17" s="109">
        <v>116</v>
      </c>
      <c r="K17" s="248"/>
      <c r="L17" s="169" t="s">
        <v>126</v>
      </c>
      <c r="M17" s="169"/>
      <c r="N17" s="170"/>
      <c r="P17" t="s">
        <v>90</v>
      </c>
      <c r="Q17" s="91"/>
      <c r="T17" s="91"/>
    </row>
    <row r="18" spans="2:20" ht="15.75" customHeight="1" x14ac:dyDescent="0.25">
      <c r="B18" s="117" t="s">
        <v>51</v>
      </c>
      <c r="C18" s="188" t="s">
        <v>46</v>
      </c>
      <c r="D18" s="188"/>
      <c r="E18" s="188"/>
      <c r="F18" s="38"/>
      <c r="G18" s="222" t="s">
        <v>66</v>
      </c>
      <c r="H18" s="223"/>
      <c r="I18" s="223"/>
      <c r="J18" s="110">
        <v>145</v>
      </c>
      <c r="K18" s="212">
        <f>J18+J19+J20</f>
        <v>410</v>
      </c>
      <c r="L18" s="111" t="s">
        <v>118</v>
      </c>
      <c r="M18" s="218" t="s">
        <v>117</v>
      </c>
      <c r="N18" s="219"/>
      <c r="P18" t="s">
        <v>82</v>
      </c>
      <c r="Q18" s="91"/>
    </row>
    <row r="19" spans="2:20" ht="15.75" customHeight="1" x14ac:dyDescent="0.25">
      <c r="B19" s="36" t="s">
        <v>37</v>
      </c>
      <c r="C19" s="173">
        <v>42</v>
      </c>
      <c r="D19" s="173"/>
      <c r="E19" s="173"/>
      <c r="F19" s="35"/>
      <c r="G19" s="247" t="s">
        <v>67</v>
      </c>
      <c r="H19" s="172"/>
      <c r="I19" s="172"/>
      <c r="J19" s="108">
        <v>95</v>
      </c>
      <c r="K19" s="213"/>
      <c r="L19" s="107">
        <v>85.95</v>
      </c>
      <c r="M19" s="220" t="s">
        <v>116</v>
      </c>
      <c r="N19" s="221"/>
      <c r="P19" t="s">
        <v>81</v>
      </c>
      <c r="Q19" s="91"/>
    </row>
    <row r="20" spans="2:20" ht="15" customHeight="1" thickBot="1" x14ac:dyDescent="0.3">
      <c r="B20" s="36" t="s">
        <v>38</v>
      </c>
      <c r="C20" s="173">
        <v>53</v>
      </c>
      <c r="D20" s="173"/>
      <c r="E20" s="173"/>
      <c r="F20" s="35"/>
      <c r="G20" s="197" t="s">
        <v>68</v>
      </c>
      <c r="H20" s="198"/>
      <c r="I20" s="198"/>
      <c r="J20" s="112">
        <v>170</v>
      </c>
      <c r="K20" s="214"/>
      <c r="L20" s="107" t="s">
        <v>112</v>
      </c>
      <c r="M20" s="240" t="s">
        <v>115</v>
      </c>
      <c r="N20" s="241"/>
      <c r="P20" t="s">
        <v>83</v>
      </c>
      <c r="Q20" s="91"/>
    </row>
    <row r="21" spans="2:20" ht="15" customHeight="1" thickBot="1" x14ac:dyDescent="0.3">
      <c r="B21" s="41"/>
      <c r="C21" s="42"/>
      <c r="D21" s="42"/>
      <c r="E21" s="42"/>
      <c r="F21" s="35"/>
      <c r="G21" s="215" t="s">
        <v>109</v>
      </c>
      <c r="H21" s="215"/>
      <c r="I21" s="215"/>
      <c r="J21" s="216" t="str">
        <f>K13+K16+K18&amp;" шт."</f>
        <v>1024 шт.</v>
      </c>
      <c r="K21" s="217"/>
      <c r="L21" s="113" t="s">
        <v>113</v>
      </c>
      <c r="M21" s="242" t="s">
        <v>114</v>
      </c>
      <c r="N21" s="243"/>
    </row>
    <row r="22" spans="2:20" ht="38.25" customHeight="1" x14ac:dyDescent="0.25">
      <c r="B22" s="163" t="s">
        <v>161</v>
      </c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</row>
    <row r="23" spans="2:20" ht="29.25" customHeight="1" x14ac:dyDescent="0.25">
      <c r="B23" s="177" t="s">
        <v>74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9"/>
    </row>
    <row r="24" spans="2:20" ht="45" customHeight="1" x14ac:dyDescent="0.25">
      <c r="B24" s="230" t="s">
        <v>162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</row>
    <row r="25" spans="2:20" ht="15.75" customHeight="1" x14ac:dyDescent="0.25">
      <c r="B25" s="199" t="s">
        <v>103</v>
      </c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</row>
    <row r="26" spans="2:20" s="39" customFormat="1" ht="6.95" customHeight="1" thickBot="1" x14ac:dyDescent="0.3">
      <c r="D26" s="40"/>
      <c r="E26" s="40"/>
      <c r="F26" s="40"/>
      <c r="G26" s="40"/>
      <c r="H26" s="40"/>
      <c r="I26" s="40"/>
      <c r="J26" s="40"/>
      <c r="K26" s="105"/>
      <c r="L26" s="40"/>
      <c r="M26" s="40"/>
    </row>
    <row r="27" spans="2:20" ht="16.5" thickBot="1" x14ac:dyDescent="0.3">
      <c r="B27" s="200" t="s">
        <v>75</v>
      </c>
      <c r="C27" s="201"/>
      <c r="D27" s="202"/>
      <c r="E27" s="236" t="s">
        <v>15</v>
      </c>
      <c r="F27" s="237"/>
      <c r="G27" s="237"/>
      <c r="H27" s="237"/>
      <c r="I27" s="239"/>
      <c r="J27" s="236" t="s">
        <v>16</v>
      </c>
      <c r="K27" s="207"/>
      <c r="L27" s="237"/>
      <c r="M27" s="237"/>
      <c r="N27" s="238"/>
    </row>
    <row r="28" spans="2:20" ht="16.5" thickBot="1" x14ac:dyDescent="0.3">
      <c r="B28" s="203"/>
      <c r="C28" s="204"/>
      <c r="D28" s="205"/>
      <c r="E28" s="231" t="s">
        <v>37</v>
      </c>
      <c r="F28" s="232"/>
      <c r="G28" s="118" t="s">
        <v>39</v>
      </c>
      <c r="H28" s="118" t="s">
        <v>38</v>
      </c>
      <c r="I28" s="119" t="s">
        <v>40</v>
      </c>
      <c r="J28" s="206" t="s">
        <v>37</v>
      </c>
      <c r="K28" s="207"/>
      <c r="L28" s="118" t="s">
        <v>39</v>
      </c>
      <c r="M28" s="118" t="s">
        <v>38</v>
      </c>
      <c r="N28" s="119" t="s">
        <v>40</v>
      </c>
    </row>
    <row r="29" spans="2:20" ht="15.75" customHeight="1" x14ac:dyDescent="0.25">
      <c r="B29" s="233" t="s">
        <v>35</v>
      </c>
      <c r="C29" s="234"/>
      <c r="D29" s="235"/>
      <c r="E29" s="182">
        <f>$J13*($C$13+$C$19+$C$7)</f>
        <v>50260</v>
      </c>
      <c r="F29" s="183"/>
      <c r="G29" s="82">
        <f t="shared" ref="G29:G36" si="3">$J13*($C$14+$C$19+$C$8)</f>
        <v>61460</v>
      </c>
      <c r="H29" s="82">
        <f t="shared" ref="H29:H36" si="4">$J13*($C$15+$C$20+$C$9)</f>
        <v>95900</v>
      </c>
      <c r="I29" s="83">
        <f t="shared" ref="I29:I36" si="5">$J13*($C$16+$C$20+$C$10)</f>
        <v>118580</v>
      </c>
      <c r="J29" s="208">
        <f t="shared" ref="J29:J36" si="6">$J13*($C$13+$C$19+$D$7)</f>
        <v>73360</v>
      </c>
      <c r="K29" s="209"/>
      <c r="L29" s="82">
        <f t="shared" ref="L29:L36" si="7">$J13*($C$14+$C$19+$D$8)</f>
        <v>91280</v>
      </c>
      <c r="M29" s="82">
        <f t="shared" ref="M29:M36" si="8">$J13*($C$15+$C$20+$D$9)</f>
        <v>142100</v>
      </c>
      <c r="N29" s="83">
        <f t="shared" ref="N29:N36" si="9">$J13*($C$16+$C$20+$D$10)</f>
        <v>177100</v>
      </c>
    </row>
    <row r="30" spans="2:20" x14ac:dyDescent="0.25">
      <c r="B30" s="226" t="s">
        <v>31</v>
      </c>
      <c r="C30" s="220"/>
      <c r="D30" s="227"/>
      <c r="E30" s="196">
        <f t="shared" ref="E30:E36" si="10">J14*($C$13+$C$19+$C$7)</f>
        <v>53850</v>
      </c>
      <c r="F30" s="167"/>
      <c r="G30" s="84">
        <f t="shared" si="3"/>
        <v>65850</v>
      </c>
      <c r="H30" s="84">
        <f t="shared" si="4"/>
        <v>102750</v>
      </c>
      <c r="I30" s="85">
        <f t="shared" si="5"/>
        <v>127050</v>
      </c>
      <c r="J30" s="210">
        <f t="shared" si="6"/>
        <v>78600</v>
      </c>
      <c r="K30" s="211"/>
      <c r="L30" s="84">
        <f t="shared" si="7"/>
        <v>97800</v>
      </c>
      <c r="M30" s="84">
        <f t="shared" si="8"/>
        <v>152250</v>
      </c>
      <c r="N30" s="85">
        <f t="shared" si="9"/>
        <v>189750</v>
      </c>
    </row>
    <row r="31" spans="2:20" x14ac:dyDescent="0.25">
      <c r="B31" s="226" t="s">
        <v>32</v>
      </c>
      <c r="C31" s="220"/>
      <c r="D31" s="227"/>
      <c r="E31" s="196">
        <f t="shared" si="10"/>
        <v>32669</v>
      </c>
      <c r="F31" s="167"/>
      <c r="G31" s="84">
        <f t="shared" si="3"/>
        <v>39949</v>
      </c>
      <c r="H31" s="84">
        <f t="shared" si="4"/>
        <v>62335</v>
      </c>
      <c r="I31" s="85">
        <f t="shared" si="5"/>
        <v>77077</v>
      </c>
      <c r="J31" s="210">
        <f t="shared" si="6"/>
        <v>47684</v>
      </c>
      <c r="K31" s="211"/>
      <c r="L31" s="84">
        <f t="shared" si="7"/>
        <v>59332</v>
      </c>
      <c r="M31" s="84">
        <f t="shared" si="8"/>
        <v>92365</v>
      </c>
      <c r="N31" s="85">
        <f t="shared" si="9"/>
        <v>115115</v>
      </c>
    </row>
    <row r="32" spans="2:20" x14ac:dyDescent="0.25">
      <c r="B32" s="226" t="s">
        <v>33</v>
      </c>
      <c r="C32" s="220"/>
      <c r="D32" s="227"/>
      <c r="E32" s="196">
        <f t="shared" si="10"/>
        <v>42003</v>
      </c>
      <c r="F32" s="167"/>
      <c r="G32" s="84">
        <f t="shared" si="3"/>
        <v>51363</v>
      </c>
      <c r="H32" s="84">
        <f t="shared" si="4"/>
        <v>80145</v>
      </c>
      <c r="I32" s="85">
        <f t="shared" si="5"/>
        <v>99099</v>
      </c>
      <c r="J32" s="210">
        <f t="shared" si="6"/>
        <v>61308</v>
      </c>
      <c r="K32" s="211"/>
      <c r="L32" s="84">
        <f t="shared" si="7"/>
        <v>76284</v>
      </c>
      <c r="M32" s="84">
        <f t="shared" si="8"/>
        <v>118755</v>
      </c>
      <c r="N32" s="85">
        <f t="shared" si="9"/>
        <v>148005</v>
      </c>
    </row>
    <row r="33" spans="2:14" x14ac:dyDescent="0.25">
      <c r="B33" s="226" t="s">
        <v>34</v>
      </c>
      <c r="C33" s="220"/>
      <c r="D33" s="227"/>
      <c r="E33" s="196">
        <f t="shared" si="10"/>
        <v>41644</v>
      </c>
      <c r="F33" s="167"/>
      <c r="G33" s="84">
        <f t="shared" si="3"/>
        <v>50924</v>
      </c>
      <c r="H33" s="84">
        <f t="shared" si="4"/>
        <v>79460</v>
      </c>
      <c r="I33" s="85">
        <f t="shared" si="5"/>
        <v>98252</v>
      </c>
      <c r="J33" s="210">
        <f t="shared" si="6"/>
        <v>60784</v>
      </c>
      <c r="K33" s="211"/>
      <c r="L33" s="84">
        <f t="shared" si="7"/>
        <v>75632</v>
      </c>
      <c r="M33" s="84">
        <f t="shared" si="8"/>
        <v>117740</v>
      </c>
      <c r="N33" s="85">
        <f t="shared" si="9"/>
        <v>146740</v>
      </c>
    </row>
    <row r="34" spans="2:14" x14ac:dyDescent="0.25">
      <c r="B34" s="226" t="s">
        <v>61</v>
      </c>
      <c r="C34" s="220"/>
      <c r="D34" s="227"/>
      <c r="E34" s="196">
        <f t="shared" si="10"/>
        <v>52055</v>
      </c>
      <c r="F34" s="167"/>
      <c r="G34" s="88">
        <f t="shared" si="3"/>
        <v>63655</v>
      </c>
      <c r="H34" s="88">
        <f t="shared" si="4"/>
        <v>99325</v>
      </c>
      <c r="I34" s="85">
        <f t="shared" si="5"/>
        <v>122815</v>
      </c>
      <c r="J34" s="210">
        <f t="shared" si="6"/>
        <v>75980</v>
      </c>
      <c r="K34" s="211"/>
      <c r="L34" s="88">
        <f t="shared" si="7"/>
        <v>94540</v>
      </c>
      <c r="M34" s="88">
        <f t="shared" si="8"/>
        <v>147175</v>
      </c>
      <c r="N34" s="85">
        <f t="shared" si="9"/>
        <v>183425</v>
      </c>
    </row>
    <row r="35" spans="2:14" x14ac:dyDescent="0.25">
      <c r="B35" s="226" t="s">
        <v>62</v>
      </c>
      <c r="C35" s="220"/>
      <c r="D35" s="227"/>
      <c r="E35" s="196">
        <f t="shared" si="10"/>
        <v>34105</v>
      </c>
      <c r="F35" s="167"/>
      <c r="G35" s="88">
        <f t="shared" si="3"/>
        <v>41705</v>
      </c>
      <c r="H35" s="88">
        <f t="shared" si="4"/>
        <v>65075</v>
      </c>
      <c r="I35" s="85">
        <f t="shared" si="5"/>
        <v>80465</v>
      </c>
      <c r="J35" s="210">
        <f t="shared" si="6"/>
        <v>49780</v>
      </c>
      <c r="K35" s="211"/>
      <c r="L35" s="88">
        <f t="shared" si="7"/>
        <v>61940</v>
      </c>
      <c r="M35" s="88">
        <f t="shared" si="8"/>
        <v>96425</v>
      </c>
      <c r="N35" s="85">
        <f t="shared" si="9"/>
        <v>120175</v>
      </c>
    </row>
    <row r="36" spans="2:14" x14ac:dyDescent="0.25">
      <c r="B36" s="226" t="s">
        <v>65</v>
      </c>
      <c r="C36" s="220"/>
      <c r="D36" s="227"/>
      <c r="E36" s="196">
        <f t="shared" si="10"/>
        <v>61030</v>
      </c>
      <c r="F36" s="167"/>
      <c r="G36" s="89">
        <f t="shared" si="3"/>
        <v>74630</v>
      </c>
      <c r="H36" s="89">
        <f t="shared" si="4"/>
        <v>116450</v>
      </c>
      <c r="I36" s="85">
        <f t="shared" si="5"/>
        <v>143990</v>
      </c>
      <c r="J36" s="210">
        <f t="shared" si="6"/>
        <v>89080</v>
      </c>
      <c r="K36" s="211"/>
      <c r="L36" s="89">
        <f t="shared" si="7"/>
        <v>110840</v>
      </c>
      <c r="M36" s="89">
        <f t="shared" si="8"/>
        <v>172550</v>
      </c>
      <c r="N36" s="85">
        <f t="shared" si="9"/>
        <v>215050</v>
      </c>
    </row>
    <row r="37" spans="2:14" ht="15.75" thickBot="1" x14ac:dyDescent="0.3">
      <c r="B37" s="174" t="s">
        <v>76</v>
      </c>
      <c r="C37" s="175"/>
      <c r="D37" s="176"/>
      <c r="E37" s="228">
        <f>SUM(E29:F36)</f>
        <v>367616</v>
      </c>
      <c r="F37" s="229"/>
      <c r="G37" s="86">
        <f>SUM(G29:G36)</f>
        <v>449536</v>
      </c>
      <c r="H37" s="90">
        <f t="shared" ref="H37:N37" si="11">SUM(H29:H36)</f>
        <v>701440</v>
      </c>
      <c r="I37" s="90">
        <f t="shared" si="11"/>
        <v>867328</v>
      </c>
      <c r="J37" s="224">
        <f t="shared" si="11"/>
        <v>536576</v>
      </c>
      <c r="K37" s="225"/>
      <c r="L37" s="90">
        <f t="shared" si="11"/>
        <v>667648</v>
      </c>
      <c r="M37" s="90">
        <f t="shared" si="11"/>
        <v>1039360</v>
      </c>
      <c r="N37" s="90">
        <f t="shared" si="11"/>
        <v>1295360</v>
      </c>
    </row>
    <row r="38" spans="2:14" s="39" customFormat="1" ht="15" customHeight="1" x14ac:dyDescent="0.25">
      <c r="B38" s="162" t="s">
        <v>160</v>
      </c>
      <c r="C38" s="162"/>
      <c r="D38" s="162"/>
      <c r="E38" s="162"/>
      <c r="F38" s="162"/>
      <c r="G38" s="162"/>
      <c r="H38" s="44"/>
      <c r="I38" s="44"/>
      <c r="J38" s="44"/>
      <c r="K38" s="44"/>
      <c r="L38" s="44"/>
      <c r="M38" s="44"/>
      <c r="N38" s="44"/>
    </row>
    <row r="39" spans="2:14" ht="15.75" x14ac:dyDescent="0.25">
      <c r="B39" s="181" t="s">
        <v>44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</row>
    <row r="40" spans="2:14" ht="15.75" x14ac:dyDescent="0.25">
      <c r="B40" s="28"/>
      <c r="C40" s="28"/>
      <c r="D40" s="28"/>
      <c r="E40" s="28"/>
      <c r="F40" s="28"/>
      <c r="G40" s="28"/>
      <c r="H40" s="28"/>
      <c r="I40" s="28"/>
      <c r="J40" s="28"/>
      <c r="K40" s="106"/>
      <c r="L40" s="28"/>
      <c r="M40" s="28"/>
      <c r="N40" s="28"/>
    </row>
    <row r="41" spans="2:14" ht="15.75" x14ac:dyDescent="0.25">
      <c r="B41" s="164" t="s">
        <v>101</v>
      </c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6"/>
    </row>
    <row r="42" spans="2:14" x14ac:dyDescent="0.25">
      <c r="B42" s="29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30"/>
    </row>
    <row r="43" spans="2:14" x14ac:dyDescent="0.25">
      <c r="B43" s="29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0"/>
    </row>
    <row r="44" spans="2:14" x14ac:dyDescent="0.25">
      <c r="B44" s="29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30"/>
    </row>
    <row r="45" spans="2:14" x14ac:dyDescent="0.25">
      <c r="B45" s="29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30"/>
    </row>
    <row r="46" spans="2:14" x14ac:dyDescent="0.25">
      <c r="B46" s="29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30"/>
    </row>
    <row r="47" spans="2:14" x14ac:dyDescent="0.25">
      <c r="B47" s="29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30"/>
    </row>
    <row r="48" spans="2:14" x14ac:dyDescent="0.25">
      <c r="B48" s="29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30"/>
    </row>
    <row r="49" spans="2:14" x14ac:dyDescent="0.25">
      <c r="B49" s="29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30"/>
    </row>
    <row r="50" spans="2:14" x14ac:dyDescent="0.25">
      <c r="B50" s="29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30"/>
    </row>
    <row r="51" spans="2:14" x14ac:dyDescent="0.25">
      <c r="B51" s="31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3"/>
    </row>
    <row r="53" spans="2:14" ht="15.75" x14ac:dyDescent="0.25">
      <c r="B53" s="164" t="s">
        <v>102</v>
      </c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6"/>
    </row>
    <row r="54" spans="2:14" x14ac:dyDescent="0.25">
      <c r="B54" s="29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30"/>
    </row>
    <row r="55" spans="2:14" x14ac:dyDescent="0.25">
      <c r="B55" s="2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30"/>
    </row>
    <row r="56" spans="2:14" x14ac:dyDescent="0.25">
      <c r="B56" s="2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30"/>
    </row>
    <row r="57" spans="2:14" x14ac:dyDescent="0.25">
      <c r="B57" s="29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</row>
    <row r="58" spans="2:14" x14ac:dyDescent="0.25">
      <c r="B58" s="29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30"/>
    </row>
    <row r="59" spans="2:14" x14ac:dyDescent="0.25">
      <c r="B59" s="29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30"/>
    </row>
    <row r="60" spans="2:14" x14ac:dyDescent="0.25">
      <c r="B60" s="29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30"/>
    </row>
    <row r="61" spans="2:14" x14ac:dyDescent="0.25">
      <c r="B61" s="29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</row>
    <row r="62" spans="2:14" x14ac:dyDescent="0.25">
      <c r="B62" s="29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30"/>
    </row>
    <row r="63" spans="2:14" x14ac:dyDescent="0.25">
      <c r="B63" s="29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30"/>
    </row>
    <row r="64" spans="2:14" x14ac:dyDescent="0.25">
      <c r="B64" s="29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30"/>
    </row>
    <row r="65" spans="2:14" x14ac:dyDescent="0.25">
      <c r="B65" s="2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30"/>
    </row>
    <row r="66" spans="2:14" x14ac:dyDescent="0.25">
      <c r="B66" s="29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30"/>
    </row>
    <row r="67" spans="2:14" x14ac:dyDescent="0.25">
      <c r="B67" s="2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30"/>
    </row>
    <row r="68" spans="2:14" x14ac:dyDescent="0.25">
      <c r="B68" s="29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30"/>
    </row>
    <row r="69" spans="2:14" x14ac:dyDescent="0.25">
      <c r="B69" s="31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3"/>
    </row>
  </sheetData>
  <sortState ref="AY7:AZ20">
    <sortCondition ref="AY7"/>
  </sortState>
  <mergeCells count="90">
    <mergeCell ref="L9:N9"/>
    <mergeCell ref="L10:N10"/>
    <mergeCell ref="J27:N27"/>
    <mergeCell ref="E27:I27"/>
    <mergeCell ref="M20:N20"/>
    <mergeCell ref="M21:N21"/>
    <mergeCell ref="G7:K7"/>
    <mergeCell ref="G8:K8"/>
    <mergeCell ref="G9:K9"/>
    <mergeCell ref="G10:K10"/>
    <mergeCell ref="G19:I19"/>
    <mergeCell ref="L13:N13"/>
    <mergeCell ref="L15:N15"/>
    <mergeCell ref="L16:N16"/>
    <mergeCell ref="K16:K17"/>
    <mergeCell ref="G17:I17"/>
    <mergeCell ref="G12:I12"/>
    <mergeCell ref="L8:N8"/>
    <mergeCell ref="E31:F31"/>
    <mergeCell ref="E33:F33"/>
    <mergeCell ref="E28:F28"/>
    <mergeCell ref="B29:D29"/>
    <mergeCell ref="B30:D30"/>
    <mergeCell ref="B31:D31"/>
    <mergeCell ref="B32:D32"/>
    <mergeCell ref="B33:D33"/>
    <mergeCell ref="M19:N19"/>
    <mergeCell ref="G18:I18"/>
    <mergeCell ref="J37:K37"/>
    <mergeCell ref="B36:D36"/>
    <mergeCell ref="E36:F36"/>
    <mergeCell ref="E34:F34"/>
    <mergeCell ref="E35:F35"/>
    <mergeCell ref="B34:D34"/>
    <mergeCell ref="B35:D35"/>
    <mergeCell ref="E37:F37"/>
    <mergeCell ref="J33:K33"/>
    <mergeCell ref="J34:K34"/>
    <mergeCell ref="J35:K35"/>
    <mergeCell ref="J36:K36"/>
    <mergeCell ref="B24:N24"/>
    <mergeCell ref="E30:F30"/>
    <mergeCell ref="L6:N6"/>
    <mergeCell ref="L7:N7"/>
    <mergeCell ref="E32:F32"/>
    <mergeCell ref="G20:I20"/>
    <mergeCell ref="C18:E18"/>
    <mergeCell ref="B25:N25"/>
    <mergeCell ref="B27:D28"/>
    <mergeCell ref="J28:K28"/>
    <mergeCell ref="J29:K29"/>
    <mergeCell ref="J30:K30"/>
    <mergeCell ref="J31:K31"/>
    <mergeCell ref="J32:K32"/>
    <mergeCell ref="K18:K20"/>
    <mergeCell ref="G21:I21"/>
    <mergeCell ref="J21:K21"/>
    <mergeCell ref="M18:N18"/>
    <mergeCell ref="B53:N53"/>
    <mergeCell ref="B41:N41"/>
    <mergeCell ref="L17:N17"/>
    <mergeCell ref="G13:I13"/>
    <mergeCell ref="G14:I14"/>
    <mergeCell ref="C19:E19"/>
    <mergeCell ref="C20:E20"/>
    <mergeCell ref="B37:D37"/>
    <mergeCell ref="B23:N23"/>
    <mergeCell ref="L14:N14"/>
    <mergeCell ref="B39:N39"/>
    <mergeCell ref="E29:F29"/>
    <mergeCell ref="G16:I16"/>
    <mergeCell ref="G15:I15"/>
    <mergeCell ref="C14:E14"/>
    <mergeCell ref="C15:E15"/>
    <mergeCell ref="B38:G38"/>
    <mergeCell ref="B22:N22"/>
    <mergeCell ref="L12:N12"/>
    <mergeCell ref="C16:E16"/>
    <mergeCell ref="B2:N2"/>
    <mergeCell ref="G6:K6"/>
    <mergeCell ref="B4:N4"/>
    <mergeCell ref="D6:E6"/>
    <mergeCell ref="D7:E7"/>
    <mergeCell ref="D8:E8"/>
    <mergeCell ref="D9:E9"/>
    <mergeCell ref="D10:E10"/>
    <mergeCell ref="C12:E12"/>
    <mergeCell ref="K13:K15"/>
    <mergeCell ref="J12:K12"/>
    <mergeCell ref="C13:E13"/>
  </mergeCells>
  <pageMargins left="0.23622047244094491" right="0.23622047244094491" top="0.19685039370078741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BH39"/>
  <sheetViews>
    <sheetView topLeftCell="A10" workbookViewId="0">
      <selection activeCell="BC25" sqref="BC25"/>
    </sheetView>
  </sheetViews>
  <sheetFormatPr defaultRowHeight="15" x14ac:dyDescent="0.25"/>
  <cols>
    <col min="1" max="1" width="3.5703125" customWidth="1"/>
    <col min="2" max="2" width="2.85546875" customWidth="1"/>
    <col min="3" max="3" width="3.42578125" customWidth="1"/>
    <col min="4" max="5" width="2.85546875" customWidth="1"/>
    <col min="6" max="6" width="2.7109375" customWidth="1"/>
    <col min="7" max="25" width="2.85546875" customWidth="1"/>
    <col min="26" max="26" width="1.5703125" customWidth="1"/>
    <col min="27" max="27" width="3.5703125" customWidth="1"/>
    <col min="28" max="28" width="2.85546875" customWidth="1"/>
    <col min="29" max="29" width="3.42578125" customWidth="1"/>
    <col min="30" max="31" width="2.85546875" customWidth="1"/>
    <col min="32" max="32" width="3" customWidth="1"/>
    <col min="33" max="34" width="2.85546875" customWidth="1"/>
    <col min="35" max="35" width="2.42578125" customWidth="1"/>
    <col min="36" max="36" width="2.140625" customWidth="1"/>
    <col min="37" max="38" width="2.85546875" customWidth="1"/>
    <col min="39" max="39" width="2.42578125" customWidth="1"/>
    <col min="40" max="42" width="2.85546875" customWidth="1"/>
    <col min="43" max="43" width="2" customWidth="1"/>
    <col min="44" max="44" width="2.7109375" customWidth="1"/>
    <col min="45" max="46" width="2.85546875" customWidth="1"/>
    <col min="47" max="47" width="1.7109375" customWidth="1"/>
    <col min="48" max="51" width="2.85546875" customWidth="1"/>
  </cols>
  <sheetData>
    <row r="1" spans="1:51" ht="15" customHeight="1" x14ac:dyDescent="0.25"/>
    <row r="2" spans="1:51" ht="17.25" customHeight="1" x14ac:dyDescent="0.25">
      <c r="A2" s="256" t="s">
        <v>145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</row>
    <row r="3" spans="1:51" ht="5.0999999999999996" customHeight="1" x14ac:dyDescent="0.25">
      <c r="A3" s="1"/>
      <c r="B3" s="1"/>
    </row>
    <row r="4" spans="1:51" ht="44.25" customHeight="1" x14ac:dyDescent="0.25">
      <c r="A4" s="257" t="s">
        <v>144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</row>
    <row r="5" spans="1:51" ht="5.0999999999999996" customHeight="1" x14ac:dyDescent="0.25"/>
    <row r="6" spans="1:51" ht="15" customHeight="1" x14ac:dyDescent="0.25">
      <c r="A6" s="258" t="s">
        <v>128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60"/>
      <c r="O6" s="253" t="s">
        <v>63</v>
      </c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 t="s">
        <v>77</v>
      </c>
      <c r="AC6" s="253"/>
      <c r="AD6" s="253"/>
      <c r="AE6" s="253"/>
      <c r="AF6" s="253"/>
      <c r="AG6" s="253" t="s">
        <v>30</v>
      </c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</row>
    <row r="7" spans="1:51" ht="15" customHeight="1" x14ac:dyDescent="0.25">
      <c r="A7" s="255" t="s">
        <v>93</v>
      </c>
      <c r="B7" s="255"/>
      <c r="C7" s="255"/>
      <c r="D7" s="255"/>
      <c r="E7" s="255"/>
      <c r="F7" s="167">
        <v>43</v>
      </c>
      <c r="G7" s="167"/>
      <c r="H7" s="167"/>
      <c r="I7" s="167"/>
      <c r="J7" s="167"/>
      <c r="K7" s="167"/>
      <c r="L7" s="167"/>
      <c r="M7" s="167"/>
      <c r="O7" s="220" t="s">
        <v>72</v>
      </c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55">
        <v>140</v>
      </c>
      <c r="AC7" s="255"/>
      <c r="AD7" s="255"/>
      <c r="AE7" s="255"/>
      <c r="AF7" s="255"/>
      <c r="AG7" s="220" t="s">
        <v>48</v>
      </c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</row>
    <row r="8" spans="1:51" ht="15" customHeight="1" x14ac:dyDescent="0.25">
      <c r="O8" s="220" t="s">
        <v>71</v>
      </c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55">
        <v>150</v>
      </c>
      <c r="AC8" s="255"/>
      <c r="AD8" s="255"/>
      <c r="AE8" s="255"/>
      <c r="AF8" s="255"/>
      <c r="AG8" s="220" t="s">
        <v>49</v>
      </c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</row>
    <row r="9" spans="1:51" ht="15" customHeight="1" x14ac:dyDescent="0.25">
      <c r="A9" s="258" t="s">
        <v>127</v>
      </c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60"/>
      <c r="O9" s="220" t="s">
        <v>79</v>
      </c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55">
        <v>91</v>
      </c>
      <c r="AC9" s="255"/>
      <c r="AD9" s="255"/>
      <c r="AE9" s="255"/>
      <c r="AF9" s="255"/>
      <c r="AG9" s="220" t="s">
        <v>50</v>
      </c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</row>
    <row r="10" spans="1:51" ht="15" customHeight="1" x14ac:dyDescent="0.25">
      <c r="A10" s="255" t="s">
        <v>94</v>
      </c>
      <c r="B10" s="255"/>
      <c r="C10" s="255"/>
      <c r="D10" s="255"/>
      <c r="E10" s="255"/>
      <c r="F10" s="167">
        <v>88</v>
      </c>
      <c r="G10" s="167"/>
      <c r="H10" s="167"/>
      <c r="I10" s="167"/>
      <c r="J10" s="167"/>
      <c r="K10" s="167"/>
      <c r="L10" s="167"/>
      <c r="M10" s="167"/>
      <c r="O10" s="220" t="s">
        <v>69</v>
      </c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55">
        <v>117</v>
      </c>
      <c r="AC10" s="255"/>
      <c r="AD10" s="255"/>
      <c r="AE10" s="255"/>
      <c r="AF10" s="255"/>
      <c r="AG10" s="220" t="s">
        <v>125</v>
      </c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</row>
    <row r="11" spans="1:51" ht="15" customHeight="1" x14ac:dyDescent="0.25">
      <c r="A11" s="91"/>
      <c r="B11" s="91"/>
      <c r="O11" s="220" t="s">
        <v>34</v>
      </c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55">
        <v>116</v>
      </c>
      <c r="AC11" s="255"/>
      <c r="AD11" s="255"/>
      <c r="AE11" s="255"/>
      <c r="AF11" s="255"/>
      <c r="AG11" s="220" t="s">
        <v>126</v>
      </c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</row>
    <row r="12" spans="1:51" ht="15" customHeight="1" x14ac:dyDescent="0.25">
      <c r="A12" s="261" t="s">
        <v>5</v>
      </c>
      <c r="B12" s="261"/>
      <c r="C12" s="261"/>
      <c r="D12" s="261"/>
      <c r="E12" s="261"/>
      <c r="F12" s="254" t="s">
        <v>15</v>
      </c>
      <c r="G12" s="254"/>
      <c r="H12" s="254"/>
      <c r="I12" s="254"/>
      <c r="J12" s="254" t="s">
        <v>16</v>
      </c>
      <c r="K12" s="254"/>
      <c r="L12" s="254"/>
      <c r="M12" s="254"/>
      <c r="O12" s="220" t="s">
        <v>61</v>
      </c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55">
        <v>145</v>
      </c>
      <c r="AC12" s="255"/>
      <c r="AD12" s="255"/>
      <c r="AE12" s="255"/>
      <c r="AF12" s="255"/>
      <c r="AG12" s="220" t="s">
        <v>122</v>
      </c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</row>
    <row r="13" spans="1:51" ht="15" customHeight="1" x14ac:dyDescent="0.25">
      <c r="A13" s="255" t="s">
        <v>94</v>
      </c>
      <c r="B13" s="255"/>
      <c r="C13" s="255"/>
      <c r="D13" s="255"/>
      <c r="E13" s="255"/>
      <c r="F13" s="167">
        <v>165</v>
      </c>
      <c r="G13" s="167"/>
      <c r="H13" s="167"/>
      <c r="I13" s="167"/>
      <c r="J13" s="167">
        <f>F13*1.7</f>
        <v>280.5</v>
      </c>
      <c r="K13" s="167"/>
      <c r="L13" s="167"/>
      <c r="M13" s="167"/>
      <c r="O13" s="220" t="s">
        <v>62</v>
      </c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55">
        <v>95</v>
      </c>
      <c r="AC13" s="255"/>
      <c r="AD13" s="255"/>
      <c r="AE13" s="255"/>
      <c r="AF13" s="255"/>
      <c r="AG13" s="220" t="s">
        <v>123</v>
      </c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</row>
    <row r="14" spans="1:51" ht="15" customHeight="1" x14ac:dyDescent="0.25">
      <c r="A14" s="253" t="s">
        <v>99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O14" s="220" t="s">
        <v>65</v>
      </c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55">
        <v>170</v>
      </c>
      <c r="AC14" s="255"/>
      <c r="AD14" s="255"/>
      <c r="AE14" s="255"/>
      <c r="AF14" s="255"/>
      <c r="AG14" s="220" t="s">
        <v>124</v>
      </c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</row>
    <row r="15" spans="1:51" ht="15" customHeight="1" x14ac:dyDescent="0.25"/>
    <row r="16" spans="1:51" ht="15" customHeight="1" x14ac:dyDescent="0.25">
      <c r="A16" s="265" t="s">
        <v>78</v>
      </c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5"/>
      <c r="AN16" s="265"/>
      <c r="AO16" s="265"/>
      <c r="AP16" s="265"/>
      <c r="AQ16" s="265"/>
      <c r="AR16" s="265"/>
      <c r="AS16" s="265"/>
      <c r="AT16" s="265"/>
      <c r="AU16" s="265"/>
      <c r="AV16" s="265"/>
      <c r="AW16" s="265"/>
      <c r="AX16" s="265"/>
      <c r="AY16" s="265"/>
    </row>
    <row r="17" spans="1:60" ht="15" customHeight="1" x14ac:dyDescent="0.25">
      <c r="A17" s="254" t="s">
        <v>95</v>
      </c>
      <c r="B17" s="254"/>
      <c r="C17" s="254"/>
      <c r="D17" s="254"/>
      <c r="E17" s="254"/>
      <c r="F17" s="254"/>
      <c r="G17" s="254"/>
      <c r="H17" s="254"/>
      <c r="I17" s="254"/>
      <c r="J17" s="253" t="s">
        <v>5</v>
      </c>
      <c r="K17" s="253"/>
      <c r="L17" s="253"/>
      <c r="M17" s="253"/>
      <c r="N17" s="253"/>
      <c r="O17" s="253"/>
      <c r="P17" s="253"/>
      <c r="Q17" s="253"/>
      <c r="R17" s="253" t="s">
        <v>92</v>
      </c>
      <c r="S17" s="253"/>
      <c r="T17" s="253"/>
      <c r="U17" s="253"/>
      <c r="V17" s="253"/>
      <c r="W17" s="253"/>
      <c r="X17" s="253"/>
      <c r="Y17" s="253"/>
      <c r="Z17" s="93"/>
      <c r="AA17" s="254" t="s">
        <v>96</v>
      </c>
      <c r="AB17" s="254"/>
      <c r="AC17" s="254"/>
      <c r="AD17" s="254"/>
      <c r="AE17" s="254"/>
      <c r="AF17" s="254"/>
      <c r="AG17" s="254"/>
      <c r="AH17" s="254"/>
      <c r="AI17" s="254"/>
      <c r="AJ17" s="253" t="s">
        <v>5</v>
      </c>
      <c r="AK17" s="253"/>
      <c r="AL17" s="253"/>
      <c r="AM17" s="253"/>
      <c r="AN17" s="253"/>
      <c r="AO17" s="253"/>
      <c r="AP17" s="253"/>
      <c r="AQ17" s="253"/>
      <c r="AR17" s="253" t="s">
        <v>92</v>
      </c>
      <c r="AS17" s="253"/>
      <c r="AT17" s="253"/>
      <c r="AU17" s="253"/>
      <c r="AV17" s="253"/>
      <c r="AW17" s="253"/>
      <c r="AX17" s="253"/>
      <c r="AY17" s="253"/>
    </row>
    <row r="18" spans="1:60" ht="15" customHeight="1" x14ac:dyDescent="0.25">
      <c r="A18" s="253" t="s">
        <v>97</v>
      </c>
      <c r="B18" s="253"/>
      <c r="C18" s="253" t="s">
        <v>91</v>
      </c>
      <c r="D18" s="253"/>
      <c r="E18" s="253"/>
      <c r="F18" s="253" t="s">
        <v>98</v>
      </c>
      <c r="G18" s="253"/>
      <c r="H18" s="253"/>
      <c r="I18" s="253"/>
      <c r="J18" s="253" t="s">
        <v>15</v>
      </c>
      <c r="K18" s="253"/>
      <c r="L18" s="253"/>
      <c r="M18" s="253"/>
      <c r="N18" s="253" t="s">
        <v>16</v>
      </c>
      <c r="O18" s="253"/>
      <c r="P18" s="253"/>
      <c r="Q18" s="253"/>
      <c r="R18" s="254" t="s">
        <v>15</v>
      </c>
      <c r="S18" s="254"/>
      <c r="T18" s="254"/>
      <c r="U18" s="254"/>
      <c r="V18" s="254" t="s">
        <v>16</v>
      </c>
      <c r="W18" s="254"/>
      <c r="X18" s="254"/>
      <c r="Y18" s="254"/>
      <c r="Z18" s="94"/>
      <c r="AA18" s="253" t="s">
        <v>97</v>
      </c>
      <c r="AB18" s="253"/>
      <c r="AC18" s="253" t="s">
        <v>91</v>
      </c>
      <c r="AD18" s="253"/>
      <c r="AE18" s="253"/>
      <c r="AF18" s="253" t="s">
        <v>98</v>
      </c>
      <c r="AG18" s="253"/>
      <c r="AH18" s="253"/>
      <c r="AI18" s="253"/>
      <c r="AJ18" s="253" t="s">
        <v>15</v>
      </c>
      <c r="AK18" s="253"/>
      <c r="AL18" s="253"/>
      <c r="AM18" s="253"/>
      <c r="AN18" s="253" t="s">
        <v>16</v>
      </c>
      <c r="AO18" s="253"/>
      <c r="AP18" s="253"/>
      <c r="AQ18" s="253"/>
      <c r="AR18" s="254" t="s">
        <v>15</v>
      </c>
      <c r="AS18" s="254"/>
      <c r="AT18" s="254"/>
      <c r="AU18" s="254"/>
      <c r="AV18" s="254" t="s">
        <v>16</v>
      </c>
      <c r="AW18" s="254"/>
      <c r="AX18" s="254"/>
      <c r="AY18" s="254"/>
    </row>
    <row r="19" spans="1:60" ht="15" customHeight="1" x14ac:dyDescent="0.25">
      <c r="A19" s="267">
        <v>10</v>
      </c>
      <c r="B19" s="267"/>
      <c r="C19" s="263">
        <f>$F$7*A19*15</f>
        <v>6450</v>
      </c>
      <c r="D19" s="263"/>
      <c r="E19" s="263"/>
      <c r="F19" s="263">
        <f>$F$10*A19*15</f>
        <v>13200</v>
      </c>
      <c r="G19" s="263"/>
      <c r="H19" s="263"/>
      <c r="I19" s="263"/>
      <c r="J19" s="263">
        <f>$F$13*A19*15</f>
        <v>24750</v>
      </c>
      <c r="K19" s="263"/>
      <c r="L19" s="263"/>
      <c r="M19" s="263"/>
      <c r="N19" s="263">
        <f>$J$13*A19*15</f>
        <v>42075</v>
      </c>
      <c r="O19" s="263"/>
      <c r="P19" s="263"/>
      <c r="Q19" s="263"/>
      <c r="R19" s="266">
        <f>C19+F19+J19</f>
        <v>44400</v>
      </c>
      <c r="S19" s="266"/>
      <c r="T19" s="266"/>
      <c r="U19" s="266"/>
      <c r="V19" s="266">
        <f>C19+F19+N19</f>
        <v>61725</v>
      </c>
      <c r="W19" s="266"/>
      <c r="X19" s="266"/>
      <c r="Y19" s="266"/>
      <c r="Z19" s="95"/>
      <c r="AA19" s="262">
        <v>20</v>
      </c>
      <c r="AB19" s="262"/>
      <c r="AC19" s="263">
        <f>$F$7*AA19*10</f>
        <v>8600</v>
      </c>
      <c r="AD19" s="263"/>
      <c r="AE19" s="263"/>
      <c r="AF19" s="263">
        <f>$F$10*AA19*10</f>
        <v>17600</v>
      </c>
      <c r="AG19" s="263"/>
      <c r="AH19" s="263"/>
      <c r="AI19" s="263"/>
      <c r="AJ19" s="263">
        <f>$F$13*AA19*10</f>
        <v>33000</v>
      </c>
      <c r="AK19" s="263"/>
      <c r="AL19" s="263"/>
      <c r="AM19" s="263"/>
      <c r="AN19" s="263">
        <f>$J$13*AA19*10</f>
        <v>56100</v>
      </c>
      <c r="AO19" s="263"/>
      <c r="AP19" s="263"/>
      <c r="AQ19" s="263"/>
      <c r="AR19" s="266">
        <f>AC19+AF19+AJ19</f>
        <v>59200</v>
      </c>
      <c r="AS19" s="266"/>
      <c r="AT19" s="266"/>
      <c r="AU19" s="266"/>
      <c r="AV19" s="266">
        <f>AC19+AF19+AN19</f>
        <v>82300</v>
      </c>
      <c r="AW19" s="266"/>
      <c r="AX19" s="266"/>
      <c r="AY19" s="266"/>
    </row>
    <row r="20" spans="1:60" ht="15" customHeight="1" x14ac:dyDescent="0.25">
      <c r="A20" s="268">
        <v>15</v>
      </c>
      <c r="B20" s="268"/>
      <c r="C20" s="263">
        <f>$F$7*A20*15</f>
        <v>9675</v>
      </c>
      <c r="D20" s="263"/>
      <c r="E20" s="263"/>
      <c r="F20" s="263">
        <f>$F$10*A20*15</f>
        <v>19800</v>
      </c>
      <c r="G20" s="263"/>
      <c r="H20" s="263"/>
      <c r="I20" s="263"/>
      <c r="J20" s="263">
        <f>$F$13*A20*15</f>
        <v>37125</v>
      </c>
      <c r="K20" s="263"/>
      <c r="L20" s="263"/>
      <c r="M20" s="263"/>
      <c r="N20" s="263">
        <f>$J$13*A20*15</f>
        <v>63112.5</v>
      </c>
      <c r="O20" s="263"/>
      <c r="P20" s="263"/>
      <c r="Q20" s="263"/>
      <c r="R20" s="266">
        <f>C20+F20+J20</f>
        <v>66600</v>
      </c>
      <c r="S20" s="266"/>
      <c r="T20" s="266"/>
      <c r="U20" s="266"/>
      <c r="V20" s="266">
        <f>C20+F20+N20</f>
        <v>92587.5</v>
      </c>
      <c r="W20" s="266"/>
      <c r="X20" s="266"/>
      <c r="Y20" s="266"/>
      <c r="Z20" s="95"/>
      <c r="AA20" s="264">
        <v>25</v>
      </c>
      <c r="AB20" s="264"/>
      <c r="AC20" s="263">
        <f>$F$7*AA20*10</f>
        <v>10750</v>
      </c>
      <c r="AD20" s="263"/>
      <c r="AE20" s="263"/>
      <c r="AF20" s="263">
        <f>$F$10*AA20*10</f>
        <v>22000</v>
      </c>
      <c r="AG20" s="263"/>
      <c r="AH20" s="263"/>
      <c r="AI20" s="263"/>
      <c r="AJ20" s="263">
        <f>$F$13*AA20*10</f>
        <v>41250</v>
      </c>
      <c r="AK20" s="263"/>
      <c r="AL20" s="263"/>
      <c r="AM20" s="263"/>
      <c r="AN20" s="263">
        <f>$J$13*AA20*10</f>
        <v>70125</v>
      </c>
      <c r="AO20" s="263"/>
      <c r="AP20" s="263"/>
      <c r="AQ20" s="263"/>
      <c r="AR20" s="266">
        <f>AC20+AF20+AJ20</f>
        <v>74000</v>
      </c>
      <c r="AS20" s="266"/>
      <c r="AT20" s="266"/>
      <c r="AU20" s="266"/>
      <c r="AV20" s="266">
        <f>AC20+AF20+AN20</f>
        <v>102875</v>
      </c>
      <c r="AW20" s="266"/>
      <c r="AX20" s="266"/>
      <c r="AY20" s="266"/>
    </row>
    <row r="21" spans="1:60" ht="15" customHeight="1" x14ac:dyDescent="0.25">
      <c r="A21" s="268">
        <v>20</v>
      </c>
      <c r="B21" s="268"/>
      <c r="C21" s="263">
        <f>$F$7*A21*15</f>
        <v>12900</v>
      </c>
      <c r="D21" s="263"/>
      <c r="E21" s="263"/>
      <c r="F21" s="263">
        <f>$F$10*A21*15</f>
        <v>26400</v>
      </c>
      <c r="G21" s="263"/>
      <c r="H21" s="263"/>
      <c r="I21" s="263"/>
      <c r="J21" s="263">
        <f>$F$13*A21*15</f>
        <v>49500</v>
      </c>
      <c r="K21" s="263"/>
      <c r="L21" s="263"/>
      <c r="M21" s="263"/>
      <c r="N21" s="263">
        <f>$J$13*A21*15</f>
        <v>84150</v>
      </c>
      <c r="O21" s="263"/>
      <c r="P21" s="263"/>
      <c r="Q21" s="263"/>
      <c r="R21" s="266">
        <f>C21+F21+J21</f>
        <v>88800</v>
      </c>
      <c r="S21" s="266"/>
      <c r="T21" s="266"/>
      <c r="U21" s="266"/>
      <c r="V21" s="266">
        <f>C21+F21+N21</f>
        <v>123450</v>
      </c>
      <c r="W21" s="266"/>
      <c r="X21" s="266"/>
      <c r="Y21" s="266"/>
      <c r="Z21" s="95"/>
      <c r="AA21" s="264">
        <v>30</v>
      </c>
      <c r="AB21" s="264"/>
      <c r="AC21" s="263">
        <f>$F$7*AA21*10</f>
        <v>12900</v>
      </c>
      <c r="AD21" s="263"/>
      <c r="AE21" s="263"/>
      <c r="AF21" s="263">
        <f>$F$10*AA21*10</f>
        <v>26400</v>
      </c>
      <c r="AG21" s="263"/>
      <c r="AH21" s="263"/>
      <c r="AI21" s="263"/>
      <c r="AJ21" s="263">
        <f>$F$13*AA21*10</f>
        <v>49500</v>
      </c>
      <c r="AK21" s="263"/>
      <c r="AL21" s="263"/>
      <c r="AM21" s="263"/>
      <c r="AN21" s="263">
        <f>$J$13*AA21*10</f>
        <v>84150</v>
      </c>
      <c r="AO21" s="263"/>
      <c r="AP21" s="263"/>
      <c r="AQ21" s="263"/>
      <c r="AR21" s="266">
        <f>AC21+AF21+AJ21</f>
        <v>88800</v>
      </c>
      <c r="AS21" s="266"/>
      <c r="AT21" s="266"/>
      <c r="AU21" s="266"/>
      <c r="AV21" s="266">
        <f>AC21+AF21+AN21</f>
        <v>123450</v>
      </c>
      <c r="AW21" s="266"/>
      <c r="AX21" s="266"/>
      <c r="AY21" s="266"/>
    </row>
    <row r="22" spans="1:60" ht="15" customHeight="1" x14ac:dyDescent="0.25">
      <c r="A22" s="268">
        <v>25</v>
      </c>
      <c r="B22" s="268"/>
      <c r="C22" s="263">
        <f>$F$7*A22*15</f>
        <v>16125</v>
      </c>
      <c r="D22" s="263"/>
      <c r="E22" s="263"/>
      <c r="F22" s="263">
        <f>$F$10*A22*15</f>
        <v>33000</v>
      </c>
      <c r="G22" s="263"/>
      <c r="H22" s="263"/>
      <c r="I22" s="263"/>
      <c r="J22" s="263">
        <f>$F$13*A22*15</f>
        <v>61875</v>
      </c>
      <c r="K22" s="263"/>
      <c r="L22" s="263"/>
      <c r="M22" s="263"/>
      <c r="N22" s="263">
        <f>$J$13*A22*15</f>
        <v>105187.5</v>
      </c>
      <c r="O22" s="263"/>
      <c r="P22" s="263"/>
      <c r="Q22" s="263"/>
      <c r="R22" s="266">
        <f>C22+F22+J22</f>
        <v>111000</v>
      </c>
      <c r="S22" s="266"/>
      <c r="T22" s="266"/>
      <c r="U22" s="266"/>
      <c r="V22" s="266">
        <f>C22+F22+N22</f>
        <v>154312.5</v>
      </c>
      <c r="W22" s="266"/>
      <c r="X22" s="266"/>
      <c r="Y22" s="266"/>
      <c r="Z22" s="95"/>
      <c r="AA22" s="264">
        <v>35</v>
      </c>
      <c r="AB22" s="264"/>
      <c r="AC22" s="263">
        <f>$F$7*AA22*10</f>
        <v>15050</v>
      </c>
      <c r="AD22" s="263"/>
      <c r="AE22" s="263"/>
      <c r="AF22" s="263">
        <f>$F$10*AA22*10</f>
        <v>30800</v>
      </c>
      <c r="AG22" s="263"/>
      <c r="AH22" s="263"/>
      <c r="AI22" s="263"/>
      <c r="AJ22" s="263">
        <f>$F$13*AA22*10</f>
        <v>57750</v>
      </c>
      <c r="AK22" s="263"/>
      <c r="AL22" s="263"/>
      <c r="AM22" s="263"/>
      <c r="AN22" s="263">
        <f>$J$13*AA22*10</f>
        <v>98175</v>
      </c>
      <c r="AO22" s="263"/>
      <c r="AP22" s="263"/>
      <c r="AQ22" s="263"/>
      <c r="AR22" s="266">
        <f>AC22+AF22+AJ22</f>
        <v>103600</v>
      </c>
      <c r="AS22" s="266"/>
      <c r="AT22" s="266"/>
      <c r="AU22" s="266"/>
      <c r="AV22" s="266">
        <f>AC22+AF22+AN22</f>
        <v>144025</v>
      </c>
      <c r="AW22" s="266"/>
      <c r="AX22" s="266"/>
      <c r="AY22" s="266"/>
    </row>
    <row r="23" spans="1:60" ht="15" customHeight="1" x14ac:dyDescent="0.25">
      <c r="A23" s="268">
        <v>30</v>
      </c>
      <c r="B23" s="268"/>
      <c r="C23" s="263">
        <f>$F$7*A23*15</f>
        <v>19350</v>
      </c>
      <c r="D23" s="263"/>
      <c r="E23" s="263"/>
      <c r="F23" s="263">
        <f>$F$10*A23*15</f>
        <v>39600</v>
      </c>
      <c r="G23" s="263"/>
      <c r="H23" s="263"/>
      <c r="I23" s="263"/>
      <c r="J23" s="263">
        <f>$F$13*A23*15</f>
        <v>74250</v>
      </c>
      <c r="K23" s="263"/>
      <c r="L23" s="263"/>
      <c r="M23" s="263"/>
      <c r="N23" s="263">
        <f>$J$13*A23*15</f>
        <v>126225</v>
      </c>
      <c r="O23" s="263"/>
      <c r="P23" s="263"/>
      <c r="Q23" s="263"/>
      <c r="R23" s="266">
        <f>C23+F23+J23</f>
        <v>133200</v>
      </c>
      <c r="S23" s="266"/>
      <c r="T23" s="266"/>
      <c r="U23" s="266"/>
      <c r="V23" s="266">
        <f>C23+F23+N23</f>
        <v>185175</v>
      </c>
      <c r="W23" s="266"/>
      <c r="X23" s="266"/>
      <c r="Y23" s="266"/>
      <c r="Z23" s="95"/>
      <c r="AA23" s="264">
        <v>40</v>
      </c>
      <c r="AB23" s="264"/>
      <c r="AC23" s="263">
        <f>$F$7*AA23*10</f>
        <v>17200</v>
      </c>
      <c r="AD23" s="263"/>
      <c r="AE23" s="263"/>
      <c r="AF23" s="263">
        <f>$F$10*AA23*10</f>
        <v>35200</v>
      </c>
      <c r="AG23" s="263"/>
      <c r="AH23" s="263"/>
      <c r="AI23" s="263"/>
      <c r="AJ23" s="263">
        <f>$F$13*AA23*10</f>
        <v>66000</v>
      </c>
      <c r="AK23" s="263"/>
      <c r="AL23" s="263"/>
      <c r="AM23" s="263"/>
      <c r="AN23" s="263">
        <f>$J$13*AA23*10</f>
        <v>112200</v>
      </c>
      <c r="AO23" s="263"/>
      <c r="AP23" s="263"/>
      <c r="AQ23" s="263"/>
      <c r="AR23" s="266">
        <f>AC23+AF23+AJ23</f>
        <v>118400</v>
      </c>
      <c r="AS23" s="266"/>
      <c r="AT23" s="266"/>
      <c r="AU23" s="266"/>
      <c r="AV23" s="266">
        <f>AC23+AF23+AN23</f>
        <v>164600</v>
      </c>
      <c r="AW23" s="266"/>
      <c r="AX23" s="266"/>
      <c r="AY23" s="266"/>
    </row>
    <row r="24" spans="1:60" ht="15" customHeight="1" x14ac:dyDescent="0.25">
      <c r="BH24" s="269"/>
    </row>
    <row r="25" spans="1:60" ht="15" customHeight="1" x14ac:dyDescent="0.25">
      <c r="A25" s="265" t="s">
        <v>100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</row>
    <row r="26" spans="1:60" ht="15" customHeight="1" x14ac:dyDescent="0.25">
      <c r="AA26" s="39"/>
      <c r="AB26" s="39"/>
      <c r="AC26" s="39"/>
      <c r="AD26" s="39"/>
      <c r="AE26" s="39"/>
      <c r="AF26" s="39"/>
      <c r="AG26" s="39"/>
      <c r="AH26" s="39"/>
      <c r="AI26" s="39"/>
      <c r="AJ26" s="39"/>
    </row>
    <row r="39" spans="1:50" ht="74.25" customHeight="1" x14ac:dyDescent="0.25">
      <c r="A39" s="270" t="s">
        <v>154</v>
      </c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</row>
  </sheetData>
  <sortState ref="BA1:BA50">
    <sortCondition ref="BA1"/>
  </sortState>
  <mergeCells count="135">
    <mergeCell ref="A39:AX39"/>
    <mergeCell ref="AN20:AQ20"/>
    <mergeCell ref="A23:B23"/>
    <mergeCell ref="AJ22:AM22"/>
    <mergeCell ref="AN22:AQ22"/>
    <mergeCell ref="AJ23:AM23"/>
    <mergeCell ref="AN23:AQ23"/>
    <mergeCell ref="AF22:AI22"/>
    <mergeCell ref="AF23:AI23"/>
    <mergeCell ref="AV19:AY19"/>
    <mergeCell ref="AV20:AY20"/>
    <mergeCell ref="AV21:AY21"/>
    <mergeCell ref="AV22:AY22"/>
    <mergeCell ref="AV23:AY23"/>
    <mergeCell ref="AR20:AU20"/>
    <mergeCell ref="AA21:AB21"/>
    <mergeCell ref="AC21:AE21"/>
    <mergeCell ref="AJ21:AM21"/>
    <mergeCell ref="AN21:AQ21"/>
    <mergeCell ref="AR21:AU21"/>
    <mergeCell ref="AF20:AI20"/>
    <mergeCell ref="AF21:AI21"/>
    <mergeCell ref="AA23:AB23"/>
    <mergeCell ref="AC23:AE23"/>
    <mergeCell ref="AA22:AB22"/>
    <mergeCell ref="A25:AY25"/>
    <mergeCell ref="J21:M21"/>
    <mergeCell ref="N21:Q21"/>
    <mergeCell ref="R21:U21"/>
    <mergeCell ref="AR22:AU22"/>
    <mergeCell ref="AR23:AU23"/>
    <mergeCell ref="N23:Q23"/>
    <mergeCell ref="R23:U23"/>
    <mergeCell ref="R22:U22"/>
    <mergeCell ref="F23:I23"/>
    <mergeCell ref="C22:E22"/>
    <mergeCell ref="J22:M22"/>
    <mergeCell ref="N22:Q22"/>
    <mergeCell ref="C21:E21"/>
    <mergeCell ref="A21:B21"/>
    <mergeCell ref="A22:B22"/>
    <mergeCell ref="AC22:AE22"/>
    <mergeCell ref="V21:Y21"/>
    <mergeCell ref="V22:Y22"/>
    <mergeCell ref="V23:Y23"/>
    <mergeCell ref="F21:I21"/>
    <mergeCell ref="F22:I22"/>
    <mergeCell ref="C23:E23"/>
    <mergeCell ref="J23:M23"/>
    <mergeCell ref="A19:B19"/>
    <mergeCell ref="A20:B20"/>
    <mergeCell ref="R18:U18"/>
    <mergeCell ref="C18:E18"/>
    <mergeCell ref="J18:M18"/>
    <mergeCell ref="N18:Q18"/>
    <mergeCell ref="AA18:AB18"/>
    <mergeCell ref="AC18:AE18"/>
    <mergeCell ref="AF18:AI18"/>
    <mergeCell ref="A18:B18"/>
    <mergeCell ref="V18:Y18"/>
    <mergeCell ref="F18:I18"/>
    <mergeCell ref="F19:I19"/>
    <mergeCell ref="V19:Y19"/>
    <mergeCell ref="C20:E20"/>
    <mergeCell ref="J20:M20"/>
    <mergeCell ref="N20:Q20"/>
    <mergeCell ref="R20:U20"/>
    <mergeCell ref="V20:Y20"/>
    <mergeCell ref="F20:I20"/>
    <mergeCell ref="AJ18:AM18"/>
    <mergeCell ref="AN18:AQ18"/>
    <mergeCell ref="AA19:AB19"/>
    <mergeCell ref="AC19:AE19"/>
    <mergeCell ref="AF19:AI19"/>
    <mergeCell ref="AJ19:AM19"/>
    <mergeCell ref="AN19:AQ19"/>
    <mergeCell ref="AA20:AB20"/>
    <mergeCell ref="A16:AY16"/>
    <mergeCell ref="J17:Q17"/>
    <mergeCell ref="R17:Y17"/>
    <mergeCell ref="A17:I17"/>
    <mergeCell ref="AA17:AI17"/>
    <mergeCell ref="AJ17:AQ17"/>
    <mergeCell ref="AR17:AY17"/>
    <mergeCell ref="AR18:AU18"/>
    <mergeCell ref="AV18:AY18"/>
    <mergeCell ref="AR19:AU19"/>
    <mergeCell ref="AC20:AE20"/>
    <mergeCell ref="R19:U19"/>
    <mergeCell ref="C19:E19"/>
    <mergeCell ref="J19:M19"/>
    <mergeCell ref="N19:Q19"/>
    <mergeCell ref="AJ20:AM20"/>
    <mergeCell ref="AG13:AY13"/>
    <mergeCell ref="A2:AY2"/>
    <mergeCell ref="A4:AY4"/>
    <mergeCell ref="AG6:AY6"/>
    <mergeCell ref="AG7:AY7"/>
    <mergeCell ref="AG8:AY8"/>
    <mergeCell ref="A6:M6"/>
    <mergeCell ref="F7:M7"/>
    <mergeCell ref="A9:M9"/>
    <mergeCell ref="J12:M12"/>
    <mergeCell ref="J13:M13"/>
    <mergeCell ref="A10:E10"/>
    <mergeCell ref="F10:M10"/>
    <mergeCell ref="AB12:AF12"/>
    <mergeCell ref="AB13:AF13"/>
    <mergeCell ref="A12:E12"/>
    <mergeCell ref="A13:E13"/>
    <mergeCell ref="A7:E7"/>
    <mergeCell ref="A14:M14"/>
    <mergeCell ref="AB6:AF6"/>
    <mergeCell ref="O6:AA6"/>
    <mergeCell ref="F12:I12"/>
    <mergeCell ref="F13:I13"/>
    <mergeCell ref="AB14:AF14"/>
    <mergeCell ref="AG14:AY14"/>
    <mergeCell ref="AG9:AY9"/>
    <mergeCell ref="AG10:AY10"/>
    <mergeCell ref="AG11:AY11"/>
    <mergeCell ref="AG12:AY12"/>
    <mergeCell ref="O11:AA11"/>
    <mergeCell ref="O7:AA7"/>
    <mergeCell ref="O8:AA8"/>
    <mergeCell ref="O9:AA9"/>
    <mergeCell ref="O10:AA10"/>
    <mergeCell ref="O12:AA12"/>
    <mergeCell ref="O13:AA13"/>
    <mergeCell ref="O14:AA14"/>
    <mergeCell ref="AB7:AF7"/>
    <mergeCell ref="AB8:AF8"/>
    <mergeCell ref="AB9:AF9"/>
    <mergeCell ref="AB10:AF10"/>
    <mergeCell ref="AB11:AF11"/>
  </mergeCells>
  <pageMargins left="0.23622047244094491" right="0.23622047244094491" top="0.19685039370078741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ТРАМВАИ</vt:lpstr>
      <vt:lpstr>ТРОЛЛЕЙБУСЫ</vt:lpstr>
      <vt:lpstr>Лист1</vt:lpstr>
      <vt:lpstr>АВТОБУСЫ</vt:lpstr>
      <vt:lpstr>Листовки</vt:lpstr>
      <vt:lpstr>На спинках в транспорте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2022-06-23T11:22:46Z</cp:lastPrinted>
  <dcterms:created xsi:type="dcterms:W3CDTF">2016-11-08T05:45:00Z</dcterms:created>
  <dcterms:modified xsi:type="dcterms:W3CDTF">2022-06-24T11:42:09Z</dcterms:modified>
</cp:coreProperties>
</file>